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3" sheetId="2" r:id="rId2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<sst xmlns="http://schemas.openxmlformats.org/spreadsheetml/2006/main" count="397" uniqueCount="180">
  <si>
    <t>罗山县带贫企业放款公示表</t>
  </si>
  <si>
    <t>序号</t>
  </si>
  <si>
    <t>带贫企业名称</t>
  </si>
  <si>
    <t>贷款用途</t>
  </si>
  <si>
    <t>贷款银行</t>
  </si>
  <si>
    <t>贷款金额</t>
  </si>
  <si>
    <t>贷款
年利率</t>
  </si>
  <si>
    <t>贴息
年利率</t>
  </si>
  <si>
    <t>贷款
期限</t>
  </si>
  <si>
    <t>企业账户</t>
  </si>
  <si>
    <t>计算核对（不要手动输入）</t>
  </si>
  <si>
    <t>结算次数（手动输入）</t>
  </si>
  <si>
    <t>带贫减贫机制</t>
  </si>
  <si>
    <t>开户行</t>
  </si>
  <si>
    <t>账号</t>
  </si>
  <si>
    <t>贴息公式</t>
  </si>
  <si>
    <t>起息日</t>
  </si>
  <si>
    <t>止息日</t>
  </si>
  <si>
    <t>天数</t>
  </si>
  <si>
    <t>金额</t>
  </si>
  <si>
    <t>多结</t>
  </si>
  <si>
    <t>多结天数</t>
  </si>
  <si>
    <t>河南省东方信禾生态农业科技有限公司</t>
  </si>
  <si>
    <t>冷库建设</t>
  </si>
  <si>
    <t>农村商业银行</t>
  </si>
  <si>
    <t>3年</t>
  </si>
  <si>
    <t>罗山农商行定远支行</t>
  </si>
  <si>
    <t>56307001800000001</t>
  </si>
  <si>
    <t>每年带贫贫困户每户增收3000元</t>
  </si>
  <si>
    <t>罗山县南天精米加工厂</t>
  </si>
  <si>
    <t>大米加工及销售</t>
  </si>
  <si>
    <t>罗山农商行东城支行</t>
  </si>
  <si>
    <t>56318001000000013</t>
  </si>
  <si>
    <t>罗山县华茂农业发展有限公司</t>
  </si>
  <si>
    <t>收购粮食</t>
  </si>
  <si>
    <t>56318001600000010</t>
  </si>
  <si>
    <t>罗山县弘园农业发展有限公司</t>
  </si>
  <si>
    <t>农业生产</t>
  </si>
  <si>
    <t>罗山农商行高店支行</t>
  </si>
  <si>
    <t>00000015989145633012</t>
  </si>
  <si>
    <t>罗山县天湖古酒酿造有限公司</t>
  </si>
  <si>
    <t>白酒生产</t>
  </si>
  <si>
    <t xml:space="preserve">罗山农商行营业部 </t>
  </si>
  <si>
    <t>00000084764495634012</t>
  </si>
  <si>
    <t>罗山县亿峰生态林业
开发有限责任公司</t>
  </si>
  <si>
    <t>茶旅游开发建设</t>
  </si>
  <si>
    <t>罗山农商行灵山支行</t>
  </si>
  <si>
    <t>563120012000000067</t>
  </si>
  <si>
    <t>罗山县灵鼎峰天然
茶叶专业合作社</t>
  </si>
  <si>
    <t>老茶团改造</t>
  </si>
  <si>
    <t>56312001800000069</t>
  </si>
  <si>
    <t>罗山县宏志粮业有限公司</t>
  </si>
  <si>
    <t>大米收购加工</t>
  </si>
  <si>
    <t>罗山农商行龙山支行</t>
  </si>
  <si>
    <t>56302001200000006</t>
  </si>
  <si>
    <t>信阳宝通电子线缆科技有限公司</t>
  </si>
  <si>
    <t>购买原材料</t>
  </si>
  <si>
    <t>罗山农商行莽张支行</t>
  </si>
  <si>
    <t>56305001400000004</t>
  </si>
  <si>
    <t>罗山县华丰米业有限责任公司</t>
  </si>
  <si>
    <t>56305001100000005</t>
  </si>
  <si>
    <t>河南荣权门窗有限公司</t>
  </si>
  <si>
    <t>罗山农商行营业部</t>
  </si>
  <si>
    <t>56301001800000141</t>
  </si>
  <si>
    <t>罗山县伟昌门窗有限公司</t>
  </si>
  <si>
    <t>56301001300000228</t>
  </si>
  <si>
    <t>罗山县万客来商贸有限责任公司</t>
  </si>
  <si>
    <t>引入影咖、增开便利店</t>
  </si>
  <si>
    <t>罗山农商行庙仙支行</t>
  </si>
  <si>
    <t>56304001000000006</t>
  </si>
  <si>
    <t>罗山县旺角商贸中心</t>
  </si>
  <si>
    <t>加盟名酒连锁店</t>
  </si>
  <si>
    <t>南李店支行</t>
  </si>
  <si>
    <t>56304011000000001</t>
  </si>
  <si>
    <t>信阳市丰源米业有限公司</t>
  </si>
  <si>
    <t>收购稻谷</t>
  </si>
  <si>
    <t>56301001900000027</t>
  </si>
  <si>
    <t>罗山县裕兴粮油贸易有限公司</t>
  </si>
  <si>
    <t>罗山农商行楠杆支行</t>
  </si>
  <si>
    <t>56316001800000010</t>
  </si>
  <si>
    <t>罗山县楠杆镇青松大米厂</t>
  </si>
  <si>
    <t>56316001200000008</t>
  </si>
  <si>
    <t>罗山县楠杆镇昆鹏精米厂</t>
  </si>
  <si>
    <t>56316001000000009</t>
  </si>
  <si>
    <t>罗山县潘新镇圣添养殖场</t>
  </si>
  <si>
    <t>引进种猪</t>
  </si>
  <si>
    <t>罗山农商行潘新支行</t>
  </si>
  <si>
    <t>56309001700000005</t>
  </si>
  <si>
    <t>罗山县秦园农林有限公司</t>
  </si>
  <si>
    <t>购买母猪及完善厂房设施</t>
  </si>
  <si>
    <t>56309001900000009</t>
  </si>
  <si>
    <t>信阳泰岳农业科技有限公司</t>
  </si>
  <si>
    <t>新建农副产品加工厂</t>
  </si>
  <si>
    <t>56309001100000008</t>
  </si>
  <si>
    <t>罗山县薮北茶专业合作社</t>
  </si>
  <si>
    <t>油茶基地建设</t>
  </si>
  <si>
    <t>56309001300000007</t>
  </si>
  <si>
    <t>罗山县彭新镇宏盛养殖场</t>
  </si>
  <si>
    <t>扩大养殖规模</t>
  </si>
  <si>
    <t>罗山农商行彭新支行</t>
  </si>
  <si>
    <t>56310001300000001</t>
  </si>
  <si>
    <t>河南友邦木业有限公司</t>
  </si>
  <si>
    <t>扩大生产规模</t>
  </si>
  <si>
    <t>56310001200000006</t>
  </si>
  <si>
    <t>罗山县青山镇华业膨润土厂</t>
  </si>
  <si>
    <t>扩大规模</t>
  </si>
  <si>
    <t>罗山农商行青山支行</t>
  </si>
  <si>
    <t>56314001800000011</t>
  </si>
  <si>
    <t>罗山县皇城山茶业有限公司</t>
  </si>
  <si>
    <t>老茶园升级改造</t>
  </si>
  <si>
    <t>56314001600000012</t>
  </si>
  <si>
    <t>河南省炳良水产养殖有限公司</t>
  </si>
  <si>
    <t>56314001800000006</t>
  </si>
  <si>
    <t>罗山县山店乡林湾（家庭）农场</t>
  </si>
  <si>
    <t>建养猪场</t>
  </si>
  <si>
    <t>罗山农商行山店支行</t>
  </si>
  <si>
    <t>56308001700000015</t>
  </si>
  <si>
    <t>罗山县东方信禾（家庭）农场</t>
  </si>
  <si>
    <t>冷库及加工厂</t>
  </si>
  <si>
    <t>56308001000000009</t>
  </si>
  <si>
    <t>罗山县山店乡锋成养猪场</t>
  </si>
  <si>
    <t>扩建养猪场</t>
  </si>
  <si>
    <t>56308001500000016</t>
  </si>
  <si>
    <t>罗山县超前林业有限公司</t>
  </si>
  <si>
    <t>油茶种植</t>
  </si>
  <si>
    <t>56308001300000017</t>
  </si>
  <si>
    <t>河南金源油茶有限公司</t>
  </si>
  <si>
    <t>油茶山林建设</t>
  </si>
  <si>
    <t>56301001900000150</t>
  </si>
  <si>
    <t>油茶苗木购置</t>
  </si>
  <si>
    <t>罗山县金禾（家庭）农场</t>
  </si>
  <si>
    <t>购农业生产资料</t>
  </si>
  <si>
    <t>罗山农商行西城支行</t>
  </si>
  <si>
    <t>56302031900000011</t>
  </si>
  <si>
    <t>罗山县堰西（家庭）农场</t>
  </si>
  <si>
    <t>小龙虾养殖</t>
  </si>
  <si>
    <t>56302031500000013</t>
  </si>
  <si>
    <t>罗山县谷泉电子商务运营有限公司</t>
  </si>
  <si>
    <t>收购农产品</t>
  </si>
  <si>
    <t>56302031300000014</t>
  </si>
  <si>
    <t>罗山县满堂红粮业有限公司</t>
  </si>
  <si>
    <t>粮食收购</t>
  </si>
  <si>
    <t>罗山农商行尤店支行</t>
  </si>
  <si>
    <t>56302041600000007</t>
  </si>
  <si>
    <t>罗山县天一种业有限公司</t>
  </si>
  <si>
    <t>良种采购</t>
  </si>
  <si>
    <t>56301001800000080</t>
  </si>
  <si>
    <t>信阳汉源科技综合养殖有限公司</t>
  </si>
  <si>
    <t>水产畜牧养殖</t>
  </si>
  <si>
    <t>罗山农商行周党支行</t>
  </si>
  <si>
    <t>00000000881125639012</t>
  </si>
  <si>
    <t>信阳仙灵香茶实业有限公司</t>
  </si>
  <si>
    <t>新建300吨有机香茶项目</t>
  </si>
  <si>
    <t>56306001900000020</t>
  </si>
  <si>
    <t>罗山县山沟沟（家庭）农场</t>
  </si>
  <si>
    <t>扩大农场规模</t>
  </si>
  <si>
    <t>56306001300000023</t>
  </si>
  <si>
    <t>罗山县史河商贸有限公司</t>
  </si>
  <si>
    <t>购设备</t>
  </si>
  <si>
    <t>罗山农商行竹竿支行</t>
  </si>
  <si>
    <t>56303001600000004</t>
  </si>
  <si>
    <t>罗山县恒达（家庭）农场</t>
  </si>
  <si>
    <t>灵芝种植与加工</t>
  </si>
  <si>
    <t>信阳亚森生态农林开发有限公司</t>
  </si>
  <si>
    <t>生产经营带贫增收</t>
  </si>
  <si>
    <t>丰润生态农业有限公司</t>
  </si>
  <si>
    <t>2年</t>
  </si>
  <si>
    <t>罗山县腾达米业有限公司</t>
  </si>
  <si>
    <t>珠江银行</t>
  </si>
  <si>
    <t>罗山县金胜米业有限公司</t>
  </si>
  <si>
    <t>罗山县天山粮贸有限公司</t>
  </si>
  <si>
    <t>扩大粮食收购</t>
  </si>
  <si>
    <t>罗山县双福粮业</t>
  </si>
  <si>
    <t>信阳市华联超市有限公司</t>
  </si>
  <si>
    <t>收购贫困户农副产品储备</t>
  </si>
  <si>
    <t>罗山农商行子路支行</t>
  </si>
  <si>
    <t>56315001900000005</t>
  </si>
  <si>
    <t>合计</t>
  </si>
  <si>
    <t xml:space="preserve">监督电话：03762178655 </t>
  </si>
  <si>
    <t>举报电话：12317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</si>
</sst>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53">
    <font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8"/>
      <name val="方正仿宋简体"/>
      <family val="0"/>
    </font>
    <font>
      <sz val="26"/>
      <name val="方正小标宋简体"/>
      <family val="0"/>
    </font>
    <font>
      <sz val="12"/>
      <name val="方正仿宋简体"/>
      <family val="0"/>
    </font>
    <font>
      <sz val="10"/>
      <name val="方正仿宋简体"/>
      <family val="0"/>
    </font>
    <font>
      <sz val="11"/>
      <name val="宋体"/>
      <family val="0"/>
    </font>
    <font>
      <sz val="10"/>
      <name val="方正小标宋简体"/>
      <family val="0"/>
    </font>
    <font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4"/>
      <name val="Calibri"/>
      <family val="0"/>
    </font>
    <font>
      <sz val="10"/>
      <name val="Calibri"/>
      <family val="0"/>
    </font>
    <font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 shrinkToFit="1"/>
    </xf>
    <xf numFmtId="0" fontId="50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 shrinkToFit="1"/>
    </xf>
    <xf numFmtId="0" fontId="51" fillId="0" borderId="0" xfId="0" applyFont="1" applyFill="1" applyAlignment="1">
      <alignment horizontal="center" vertical="center"/>
    </xf>
    <xf numFmtId="176" fontId="51" fillId="0" borderId="0" xfId="0" applyNumberFormat="1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9" xfId="0" applyNumberFormat="1" applyFont="1" applyFill="1" applyBorder="1" applyAlignment="1">
      <alignment horizontal="center" vertical="center" shrinkToFit="1"/>
    </xf>
    <xf numFmtId="0" fontId="6" fillId="0" borderId="10" xfId="0" applyNumberFormat="1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wrapText="1" shrinkToFit="1"/>
    </xf>
    <xf numFmtId="0" fontId="0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 shrinkToFit="1"/>
    </xf>
    <xf numFmtId="0" fontId="51" fillId="0" borderId="21" xfId="0" applyFont="1" applyFill="1" applyBorder="1" applyAlignment="1">
      <alignment horizontal="center" vertical="center"/>
    </xf>
    <xf numFmtId="176" fontId="8" fillId="14" borderId="22" xfId="0" applyNumberFormat="1" applyFont="1" applyFill="1" applyBorder="1" applyAlignment="1">
      <alignment horizontal="center" vertical="center"/>
    </xf>
    <xf numFmtId="176" fontId="8" fillId="14" borderId="23" xfId="0" applyNumberFormat="1" applyFont="1" applyFill="1" applyBorder="1" applyAlignment="1">
      <alignment horizontal="center" vertical="center"/>
    </xf>
    <xf numFmtId="0" fontId="51" fillId="0" borderId="24" xfId="0" applyFont="1" applyFill="1" applyBorder="1" applyAlignment="1">
      <alignment horizontal="center" vertical="center" wrapText="1" shrinkToFit="1"/>
    </xf>
    <xf numFmtId="0" fontId="51" fillId="0" borderId="25" xfId="0" applyFont="1" applyFill="1" applyBorder="1" applyAlignment="1">
      <alignment horizontal="center" vertical="center"/>
    </xf>
    <xf numFmtId="176" fontId="51" fillId="0" borderId="11" xfId="0" applyNumberFormat="1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 shrinkToFit="1"/>
    </xf>
    <xf numFmtId="49" fontId="2" fillId="0" borderId="25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4" fontId="2" fillId="0" borderId="12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51" fillId="0" borderId="25" xfId="0" applyNumberFormat="1" applyFont="1" applyFill="1" applyBorder="1" applyAlignment="1">
      <alignment horizontal="center" vertical="center" wrapText="1"/>
    </xf>
    <xf numFmtId="49" fontId="51" fillId="0" borderId="25" xfId="0" applyNumberFormat="1" applyFont="1" applyFill="1" applyBorder="1" applyAlignment="1">
      <alignment horizontal="center" vertical="center"/>
    </xf>
    <xf numFmtId="0" fontId="51" fillId="0" borderId="25" xfId="0" applyFont="1" applyFill="1" applyBorder="1" applyAlignment="1">
      <alignment horizontal="center" vertical="center" wrapText="1" shrinkToFit="1"/>
    </xf>
    <xf numFmtId="0" fontId="2" fillId="0" borderId="26" xfId="0" applyFont="1" applyFill="1" applyBorder="1" applyAlignment="1">
      <alignment horizontal="center" vertical="center" wrapText="1" shrinkToFit="1"/>
    </xf>
    <xf numFmtId="49" fontId="2" fillId="0" borderId="27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 shrinkToFi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 shrinkToFit="1"/>
    </xf>
    <xf numFmtId="49" fontId="2" fillId="0" borderId="25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 shrinkToFit="1"/>
    </xf>
    <xf numFmtId="0" fontId="2" fillId="0" borderId="29" xfId="0" applyFont="1" applyFill="1" applyBorder="1" applyAlignment="1">
      <alignment horizontal="center" vertical="center" wrapText="1" shrinkToFit="1"/>
    </xf>
    <xf numFmtId="0" fontId="51" fillId="0" borderId="26" xfId="0" applyFont="1" applyFill="1" applyBorder="1" applyAlignment="1">
      <alignment horizontal="center" vertical="center" wrapText="1" shrinkToFit="1"/>
    </xf>
    <xf numFmtId="49" fontId="51" fillId="0" borderId="27" xfId="0" applyNumberFormat="1" applyFont="1" applyFill="1" applyBorder="1" applyAlignment="1">
      <alignment horizontal="center" vertical="center" wrapText="1"/>
    </xf>
    <xf numFmtId="0" fontId="51" fillId="0" borderId="28" xfId="0" applyFont="1" applyFill="1" applyBorder="1" applyAlignment="1">
      <alignment horizontal="center" vertical="center" wrapText="1" shrinkToFit="1"/>
    </xf>
    <xf numFmtId="49" fontId="51" fillId="0" borderId="29" xfId="0" applyNumberFormat="1" applyFont="1" applyFill="1" applyBorder="1" applyAlignment="1">
      <alignment horizontal="center" vertical="center" wrapText="1"/>
    </xf>
    <xf numFmtId="176" fontId="8" fillId="14" borderId="20" xfId="0" applyNumberFormat="1" applyFont="1" applyFill="1" applyBorder="1" applyAlignment="1">
      <alignment horizontal="center" vertical="center"/>
    </xf>
    <xf numFmtId="0" fontId="51" fillId="0" borderId="30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176" fontId="51" fillId="0" borderId="12" xfId="0" applyNumberFormat="1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0" fontId="51" fillId="0" borderId="31" xfId="0" applyFont="1" applyBorder="1" applyAlignment="1">
      <alignment horizontal="center" vertical="center"/>
    </xf>
    <xf numFmtId="176" fontId="51" fillId="0" borderId="12" xfId="0" applyNumberFormat="1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177" fontId="51" fillId="0" borderId="12" xfId="0" applyNumberFormat="1" applyFont="1" applyBorder="1" applyAlignment="1">
      <alignment horizontal="center" vertical="center"/>
    </xf>
    <xf numFmtId="177" fontId="51" fillId="0" borderId="25" xfId="0" applyNumberFormat="1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177" fontId="2" fillId="0" borderId="25" xfId="0" applyNumberFormat="1" applyFont="1" applyBorder="1" applyAlignment="1">
      <alignment horizontal="center" vertical="center"/>
    </xf>
    <xf numFmtId="177" fontId="2" fillId="0" borderId="12" xfId="0" applyNumberFormat="1" applyFont="1" applyFill="1" applyBorder="1" applyAlignment="1">
      <alignment horizontal="center" vertical="center"/>
    </xf>
    <xf numFmtId="177" fontId="2" fillId="0" borderId="25" xfId="0" applyNumberFormat="1" applyFont="1" applyFill="1" applyBorder="1" applyAlignment="1">
      <alignment horizontal="center" vertical="center"/>
    </xf>
    <xf numFmtId="177" fontId="51" fillId="0" borderId="12" xfId="0" applyNumberFormat="1" applyFont="1" applyFill="1" applyBorder="1" applyAlignment="1">
      <alignment horizontal="center" vertical="center"/>
    </xf>
    <xf numFmtId="177" fontId="51" fillId="0" borderId="25" xfId="0" applyNumberFormat="1" applyFont="1" applyFill="1" applyBorder="1" applyAlignment="1">
      <alignment horizontal="center" vertical="center"/>
    </xf>
    <xf numFmtId="0" fontId="51" fillId="0" borderId="32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 shrinkToFit="1"/>
    </xf>
    <xf numFmtId="49" fontId="2" fillId="0" borderId="35" xfId="0" applyNumberFormat="1" applyFont="1" applyFill="1" applyBorder="1" applyAlignment="1">
      <alignment horizontal="center" vertical="center" wrapText="1"/>
    </xf>
    <xf numFmtId="176" fontId="2" fillId="0" borderId="36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14" fontId="2" fillId="0" borderId="37" xfId="0" applyNumberFormat="1" applyFont="1" applyFill="1" applyBorder="1" applyAlignment="1">
      <alignment horizontal="center" vertical="center"/>
    </xf>
    <xf numFmtId="176" fontId="2" fillId="0" borderId="37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2" fillId="0" borderId="25" xfId="0" applyFont="1" applyFill="1" applyBorder="1" applyAlignment="1" quotePrefix="1">
      <alignment horizontal="center" vertical="center"/>
    </xf>
    <xf numFmtId="0" fontId="2" fillId="0" borderId="25" xfId="0" applyFont="1" applyFill="1" applyBorder="1" applyAlignment="1" quotePrefix="1">
      <alignment horizontal="center" vertical="center" wrapText="1"/>
    </xf>
    <xf numFmtId="0" fontId="2" fillId="0" borderId="25" xfId="0" applyFont="1" applyFill="1" applyBorder="1" applyAlignment="1" quotePrefix="1">
      <alignment horizontal="center" vertical="center" wrapText="1" shrinkToFit="1"/>
    </xf>
    <xf numFmtId="49" fontId="2" fillId="0" borderId="25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7"/>
  <sheetViews>
    <sheetView tabSelected="1" zoomScaleSheetLayoutView="100" workbookViewId="0" topLeftCell="A1">
      <selection activeCell="A3" sqref="A3:B3"/>
    </sheetView>
  </sheetViews>
  <sheetFormatPr defaultColWidth="9.00390625" defaultRowHeight="14.25"/>
  <cols>
    <col min="1" max="1" width="5.625" style="5" customWidth="1"/>
    <col min="2" max="2" width="25.125" style="6" customWidth="1"/>
    <col min="3" max="3" width="15.875" style="7" customWidth="1"/>
    <col min="4" max="4" width="11.25390625" style="7" customWidth="1"/>
    <col min="5" max="5" width="9.25390625" style="5" customWidth="1"/>
    <col min="6" max="6" width="8.125" style="5" customWidth="1"/>
    <col min="7" max="7" width="6.50390625" style="5" customWidth="1"/>
    <col min="8" max="8" width="8.375" style="7" customWidth="1"/>
    <col min="9" max="9" width="16.625" style="8" hidden="1" customWidth="1"/>
    <col min="10" max="10" width="16.75390625" style="9" hidden="1" customWidth="1"/>
    <col min="11" max="11" width="12.625" style="10" hidden="1" customWidth="1"/>
    <col min="12" max="13" width="10.75390625" style="11" hidden="1" customWidth="1"/>
    <col min="14" max="15" width="11.50390625" style="11" hidden="1" customWidth="1"/>
    <col min="16" max="16" width="9.375" style="11" hidden="1" customWidth="1"/>
    <col min="17" max="17" width="12.625" style="11" hidden="1" customWidth="1"/>
    <col min="18" max="18" width="13.75390625" style="11" hidden="1" customWidth="1"/>
    <col min="19" max="19" width="17.625" style="10" hidden="1" customWidth="1"/>
    <col min="20" max="24" width="13.00390625" style="11" hidden="1" customWidth="1"/>
    <col min="25" max="25" width="23.875" style="12" customWidth="1"/>
    <col min="26" max="16384" width="9.00390625" style="12" customWidth="1"/>
  </cols>
  <sheetData>
    <row r="1" spans="1:8" ht="14.25">
      <c r="A1" s="13"/>
      <c r="B1" s="14"/>
      <c r="C1" s="15"/>
      <c r="D1" s="15"/>
      <c r="E1" s="13"/>
      <c r="F1" s="13"/>
      <c r="G1" s="13"/>
      <c r="H1" s="15"/>
    </row>
    <row r="2" spans="1:25" ht="33" customHeight="1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8" ht="18" customHeight="1">
      <c r="A3" s="17"/>
      <c r="B3" s="18"/>
      <c r="C3" s="19"/>
      <c r="D3" s="19"/>
      <c r="E3" s="20"/>
      <c r="F3" s="20"/>
      <c r="G3" s="20"/>
      <c r="H3" s="19"/>
    </row>
    <row r="4" spans="1:25" ht="18" customHeight="1">
      <c r="A4" s="21" t="s">
        <v>1</v>
      </c>
      <c r="B4" s="22" t="s">
        <v>2</v>
      </c>
      <c r="C4" s="23" t="s">
        <v>3</v>
      </c>
      <c r="D4" s="23" t="s">
        <v>4</v>
      </c>
      <c r="E4" s="21" t="s">
        <v>5</v>
      </c>
      <c r="F4" s="23" t="s">
        <v>6</v>
      </c>
      <c r="G4" s="23" t="s">
        <v>7</v>
      </c>
      <c r="H4" s="23" t="s">
        <v>8</v>
      </c>
      <c r="I4" s="48" t="s">
        <v>9</v>
      </c>
      <c r="J4" s="49"/>
      <c r="K4" s="50" t="s">
        <v>10</v>
      </c>
      <c r="L4" s="51"/>
      <c r="M4" s="51"/>
      <c r="N4" s="51"/>
      <c r="O4" s="51"/>
      <c r="P4" s="51"/>
      <c r="Q4" s="51"/>
      <c r="R4" s="51"/>
      <c r="S4" s="80"/>
      <c r="T4" s="81" t="s">
        <v>11</v>
      </c>
      <c r="U4" s="81"/>
      <c r="V4" s="81"/>
      <c r="W4" s="81"/>
      <c r="X4" s="82"/>
      <c r="Y4" s="99" t="s">
        <v>12</v>
      </c>
    </row>
    <row r="5" spans="1:25" ht="18" customHeight="1">
      <c r="A5" s="24"/>
      <c r="B5" s="25"/>
      <c r="C5" s="26"/>
      <c r="D5" s="26"/>
      <c r="E5" s="24"/>
      <c r="F5" s="24"/>
      <c r="G5" s="24"/>
      <c r="H5" s="26"/>
      <c r="I5" s="52" t="s">
        <v>13</v>
      </c>
      <c r="J5" s="53" t="s">
        <v>14</v>
      </c>
      <c r="K5" s="54" t="s">
        <v>15</v>
      </c>
      <c r="L5" s="55" t="s">
        <v>16</v>
      </c>
      <c r="M5" s="55" t="s">
        <v>17</v>
      </c>
      <c r="N5" s="55" t="s">
        <v>16</v>
      </c>
      <c r="O5" s="55" t="s">
        <v>17</v>
      </c>
      <c r="P5" s="55" t="s">
        <v>18</v>
      </c>
      <c r="Q5" s="55" t="s">
        <v>19</v>
      </c>
      <c r="R5" s="55" t="s">
        <v>20</v>
      </c>
      <c r="S5" s="83" t="s">
        <v>21</v>
      </c>
      <c r="T5" s="55">
        <v>1</v>
      </c>
      <c r="U5" s="55">
        <v>2</v>
      </c>
      <c r="V5" s="55">
        <v>3</v>
      </c>
      <c r="W5" s="55">
        <v>4</v>
      </c>
      <c r="X5" s="84">
        <v>5</v>
      </c>
      <c r="Y5" s="100"/>
    </row>
    <row r="6" spans="1:25" s="1" customFormat="1" ht="30" customHeight="1">
      <c r="A6" s="27">
        <v>1</v>
      </c>
      <c r="B6" s="28" t="s">
        <v>22</v>
      </c>
      <c r="C6" s="29" t="s">
        <v>23</v>
      </c>
      <c r="D6" s="29" t="s">
        <v>24</v>
      </c>
      <c r="E6" s="30">
        <v>1000000</v>
      </c>
      <c r="F6" s="30">
        <v>4.75</v>
      </c>
      <c r="G6" s="30">
        <v>3</v>
      </c>
      <c r="H6" s="29" t="s">
        <v>25</v>
      </c>
      <c r="I6" s="56" t="s">
        <v>26</v>
      </c>
      <c r="J6" s="57" t="s">
        <v>27</v>
      </c>
      <c r="K6" s="58" t="e">
        <f>#REF!/4.75*3</f>
        <v>#REF!</v>
      </c>
      <c r="L6" s="59" t="e">
        <f>LEFT(#REF!,8)</f>
        <v>#REF!</v>
      </c>
      <c r="M6" s="59" t="e">
        <f>RIGHT(#REF!,8)</f>
        <v>#REF!</v>
      </c>
      <c r="N6" s="60" t="e">
        <f>DATE(LEFT(L6,4),MID(L6,5,2),RIGHT(L6,2))</f>
        <v>#REF!</v>
      </c>
      <c r="O6" s="60" t="e">
        <f>DATE(LEFT(M6,4),MID(M6,5,2),RIGHT(M6,2))</f>
        <v>#REF!</v>
      </c>
      <c r="P6" s="59" t="e">
        <f>O6-N6</f>
        <v>#REF!</v>
      </c>
      <c r="Q6" s="85" t="e">
        <f>E6*3.958*P6/30000</f>
        <v>#REF!</v>
      </c>
      <c r="R6" s="85" t="e">
        <f>#REF!-Q6</f>
        <v>#REF!</v>
      </c>
      <c r="S6" s="85" t="e">
        <f>R6/(E6*3.958/30000)</f>
        <v>#REF!</v>
      </c>
      <c r="T6" s="59">
        <v>3694.13</v>
      </c>
      <c r="U6" s="59">
        <v>4089.93</v>
      </c>
      <c r="V6" s="59">
        <v>3958</v>
      </c>
      <c r="W6" s="59"/>
      <c r="X6" s="86"/>
      <c r="Y6" s="101" t="s">
        <v>28</v>
      </c>
    </row>
    <row r="7" spans="1:25" s="1" customFormat="1" ht="30" customHeight="1">
      <c r="A7" s="27">
        <v>2</v>
      </c>
      <c r="B7" s="28" t="s">
        <v>29</v>
      </c>
      <c r="C7" s="29" t="s">
        <v>30</v>
      </c>
      <c r="D7" s="23" t="s">
        <v>24</v>
      </c>
      <c r="E7" s="30">
        <v>2000000</v>
      </c>
      <c r="F7" s="30">
        <v>4.75</v>
      </c>
      <c r="G7" s="30">
        <v>3</v>
      </c>
      <c r="H7" s="29" t="s">
        <v>25</v>
      </c>
      <c r="I7" s="56" t="s">
        <v>31</v>
      </c>
      <c r="J7" s="57" t="s">
        <v>32</v>
      </c>
      <c r="K7" s="58" t="e">
        <f>#REF!/4.75*3</f>
        <v>#REF!</v>
      </c>
      <c r="L7" s="59" t="e">
        <f>LEFT(#REF!,8)</f>
        <v>#REF!</v>
      </c>
      <c r="M7" s="59" t="e">
        <f>RIGHT(#REF!,8)</f>
        <v>#REF!</v>
      </c>
      <c r="N7" s="60" t="e">
        <f aca="true" t="shared" si="0" ref="N7:N38">DATE(LEFT(L7,4),MID(L7,5,2),RIGHT(L7,2))</f>
        <v>#REF!</v>
      </c>
      <c r="O7" s="60" t="e">
        <f aca="true" t="shared" si="1" ref="O7:O38">DATE(LEFT(M7,4),MID(M7,5,2),RIGHT(M7,2))</f>
        <v>#REF!</v>
      </c>
      <c r="P7" s="59" t="e">
        <f aca="true" t="shared" si="2" ref="P7:P38">O7-N7</f>
        <v>#REF!</v>
      </c>
      <c r="Q7" s="85" t="e">
        <f aca="true" t="shared" si="3" ref="Q7:Q38">E7*3.958*P7/30000</f>
        <v>#REF!</v>
      </c>
      <c r="R7" s="87" t="e">
        <f>#REF!-Q7</f>
        <v>#REF!</v>
      </c>
      <c r="S7" s="85" t="e">
        <f aca="true" t="shared" si="4" ref="S7:S19">R7/(E7*3.958/30000)</f>
        <v>#REF!</v>
      </c>
      <c r="T7" s="59">
        <v>7388.27</v>
      </c>
      <c r="U7" s="59">
        <v>8179.87</v>
      </c>
      <c r="V7" s="85">
        <v>7916</v>
      </c>
      <c r="W7" s="59"/>
      <c r="X7" s="86"/>
      <c r="Y7" s="101" t="s">
        <v>28</v>
      </c>
    </row>
    <row r="8" spans="1:25" s="1" customFormat="1" ht="30" customHeight="1">
      <c r="A8" s="27"/>
      <c r="B8" s="28"/>
      <c r="C8" s="29"/>
      <c r="D8" s="26"/>
      <c r="E8" s="30">
        <v>1000000</v>
      </c>
      <c r="F8" s="30">
        <v>4.75</v>
      </c>
      <c r="G8" s="30">
        <v>3</v>
      </c>
      <c r="H8" s="29" t="s">
        <v>25</v>
      </c>
      <c r="I8" s="56"/>
      <c r="J8" s="57"/>
      <c r="K8" s="58" t="e">
        <f>#REF!/4.75*3</f>
        <v>#REF!</v>
      </c>
      <c r="L8" s="59" t="e">
        <f>LEFT(#REF!,8)</f>
        <v>#REF!</v>
      </c>
      <c r="M8" s="59" t="e">
        <f>RIGHT(#REF!,8)</f>
        <v>#REF!</v>
      </c>
      <c r="N8" s="60" t="e">
        <f t="shared" si="0"/>
        <v>#REF!</v>
      </c>
      <c r="O8" s="60" t="e">
        <f t="shared" si="1"/>
        <v>#REF!</v>
      </c>
      <c r="P8" s="59" t="e">
        <f t="shared" si="2"/>
        <v>#REF!</v>
      </c>
      <c r="Q8" s="85" t="e">
        <f t="shared" si="3"/>
        <v>#REF!</v>
      </c>
      <c r="R8" s="87" t="e">
        <f>#REF!-Q8</f>
        <v>#REF!</v>
      </c>
      <c r="S8" s="85" t="e">
        <f t="shared" si="4"/>
        <v>#REF!</v>
      </c>
      <c r="T8" s="59">
        <v>3694.13</v>
      </c>
      <c r="U8" s="59">
        <v>4089.93</v>
      </c>
      <c r="V8" s="85">
        <v>3958</v>
      </c>
      <c r="W8" s="59"/>
      <c r="X8" s="86"/>
      <c r="Y8" s="101" t="s">
        <v>28</v>
      </c>
    </row>
    <row r="9" spans="1:25" s="2" customFormat="1" ht="30" customHeight="1">
      <c r="A9" s="27">
        <v>3</v>
      </c>
      <c r="B9" s="31" t="s">
        <v>33</v>
      </c>
      <c r="C9" s="29" t="s">
        <v>34</v>
      </c>
      <c r="D9" s="29" t="s">
        <v>24</v>
      </c>
      <c r="E9" s="30">
        <v>2700000</v>
      </c>
      <c r="F9" s="30">
        <v>4.75</v>
      </c>
      <c r="G9" s="30">
        <v>3</v>
      </c>
      <c r="H9" s="29" t="s">
        <v>25</v>
      </c>
      <c r="I9" s="56" t="s">
        <v>31</v>
      </c>
      <c r="J9" s="57" t="s">
        <v>35</v>
      </c>
      <c r="K9" s="61" t="e">
        <f>#REF!/4.75*3</f>
        <v>#REF!</v>
      </c>
      <c r="L9" s="62" t="e">
        <f>LEFT(#REF!,8)</f>
        <v>#REF!</v>
      </c>
      <c r="M9" s="62" t="e">
        <f>RIGHT(#REF!,8)</f>
        <v>#REF!</v>
      </c>
      <c r="N9" s="60" t="e">
        <f t="shared" si="0"/>
        <v>#REF!</v>
      </c>
      <c r="O9" s="60" t="e">
        <f t="shared" si="1"/>
        <v>#REF!</v>
      </c>
      <c r="P9" s="62" t="e">
        <f t="shared" si="2"/>
        <v>#REF!</v>
      </c>
      <c r="Q9" s="87" t="e">
        <f t="shared" si="3"/>
        <v>#REF!</v>
      </c>
      <c r="R9" s="87" t="e">
        <f>#REF!-Q9</f>
        <v>#REF!</v>
      </c>
      <c r="S9" s="87" t="e">
        <f t="shared" si="4"/>
        <v>#REF!</v>
      </c>
      <c r="T9" s="62">
        <v>11042.82</v>
      </c>
      <c r="U9" s="62">
        <v>9974.16</v>
      </c>
      <c r="V9" s="62">
        <v>11042.82</v>
      </c>
      <c r="W9" s="62"/>
      <c r="X9" s="70"/>
      <c r="Y9" s="101" t="s">
        <v>28</v>
      </c>
    </row>
    <row r="10" spans="1:25" s="1" customFormat="1" ht="30" customHeight="1">
      <c r="A10" s="27">
        <v>4</v>
      </c>
      <c r="B10" s="28" t="s">
        <v>36</v>
      </c>
      <c r="C10" s="29" t="s">
        <v>37</v>
      </c>
      <c r="D10" s="29" t="s">
        <v>24</v>
      </c>
      <c r="E10" s="30">
        <v>2000000</v>
      </c>
      <c r="F10" s="30">
        <v>4.75</v>
      </c>
      <c r="G10" s="30">
        <v>3</v>
      </c>
      <c r="H10" s="29" t="s">
        <v>25</v>
      </c>
      <c r="I10" s="56" t="s">
        <v>38</v>
      </c>
      <c r="J10" s="57" t="s">
        <v>39</v>
      </c>
      <c r="K10" s="58" t="e">
        <f>#REF!/4.75*3</f>
        <v>#REF!</v>
      </c>
      <c r="L10" s="59" t="e">
        <f>LEFT(#REF!,8)</f>
        <v>#REF!</v>
      </c>
      <c r="M10" s="59" t="e">
        <f>RIGHT(#REF!,8)</f>
        <v>#REF!</v>
      </c>
      <c r="N10" s="60" t="e">
        <f t="shared" si="0"/>
        <v>#REF!</v>
      </c>
      <c r="O10" s="60" t="e">
        <f t="shared" si="1"/>
        <v>#REF!</v>
      </c>
      <c r="P10" s="59" t="e">
        <f t="shared" si="2"/>
        <v>#REF!</v>
      </c>
      <c r="Q10" s="85" t="e">
        <f t="shared" si="3"/>
        <v>#REF!</v>
      </c>
      <c r="R10" s="87" t="e">
        <f>#REF!-Q10</f>
        <v>#REF!</v>
      </c>
      <c r="S10" s="85" t="e">
        <f t="shared" si="4"/>
        <v>#REF!</v>
      </c>
      <c r="T10" s="59">
        <v>3089.03</v>
      </c>
      <c r="U10" s="59">
        <v>4299.24</v>
      </c>
      <c r="V10" s="59">
        <v>7916</v>
      </c>
      <c r="W10" s="59">
        <v>8179.11</v>
      </c>
      <c r="X10" s="86">
        <v>0.76</v>
      </c>
      <c r="Y10" s="101" t="s">
        <v>28</v>
      </c>
    </row>
    <row r="11" spans="1:25" s="1" customFormat="1" ht="30" customHeight="1">
      <c r="A11" s="27">
        <v>5</v>
      </c>
      <c r="B11" s="31" t="s">
        <v>40</v>
      </c>
      <c r="C11" s="29" t="s">
        <v>41</v>
      </c>
      <c r="D11" s="29" t="s">
        <v>24</v>
      </c>
      <c r="E11" s="30">
        <v>2000000</v>
      </c>
      <c r="F11" s="30">
        <v>4.75</v>
      </c>
      <c r="G11" s="30">
        <v>3</v>
      </c>
      <c r="H11" s="29" t="s">
        <v>25</v>
      </c>
      <c r="I11" s="56" t="s">
        <v>42</v>
      </c>
      <c r="J11" s="57" t="s">
        <v>43</v>
      </c>
      <c r="K11" s="58" t="e">
        <f>#REF!/4.75*3</f>
        <v>#REF!</v>
      </c>
      <c r="L11" s="59" t="e">
        <f>LEFT(#REF!,8)</f>
        <v>#REF!</v>
      </c>
      <c r="M11" s="59" t="e">
        <f>RIGHT(#REF!,8)</f>
        <v>#REF!</v>
      </c>
      <c r="N11" s="60" t="e">
        <f t="shared" si="0"/>
        <v>#REF!</v>
      </c>
      <c r="O11" s="60" t="e">
        <f t="shared" si="1"/>
        <v>#REF!</v>
      </c>
      <c r="P11" s="59" t="e">
        <f t="shared" si="2"/>
        <v>#REF!</v>
      </c>
      <c r="Q11" s="85" t="e">
        <f t="shared" si="3"/>
        <v>#REF!</v>
      </c>
      <c r="R11" s="87" t="e">
        <f>#REF!-Q11</f>
        <v>#REF!</v>
      </c>
      <c r="S11" s="85" t="e">
        <f t="shared" si="4"/>
        <v>#REF!</v>
      </c>
      <c r="T11" s="59">
        <v>5540.74</v>
      </c>
      <c r="U11" s="59">
        <v>1847.53</v>
      </c>
      <c r="V11" s="59">
        <v>8179.87</v>
      </c>
      <c r="W11" s="59">
        <v>7916</v>
      </c>
      <c r="X11" s="86"/>
      <c r="Y11" s="101" t="s">
        <v>28</v>
      </c>
    </row>
    <row r="12" spans="1:28" s="3" customFormat="1" ht="30" customHeight="1">
      <c r="A12" s="27">
        <v>6</v>
      </c>
      <c r="B12" s="28" t="s">
        <v>44</v>
      </c>
      <c r="C12" s="29" t="s">
        <v>45</v>
      </c>
      <c r="D12" s="29" t="s">
        <v>24</v>
      </c>
      <c r="E12" s="30">
        <v>3000000</v>
      </c>
      <c r="F12" s="30">
        <v>4.75</v>
      </c>
      <c r="G12" s="30">
        <v>3</v>
      </c>
      <c r="H12" s="29" t="s">
        <v>25</v>
      </c>
      <c r="I12" s="52" t="s">
        <v>46</v>
      </c>
      <c r="J12" s="63" t="s">
        <v>47</v>
      </c>
      <c r="K12" s="58" t="e">
        <f>#REF!/4.75*3</f>
        <v>#REF!</v>
      </c>
      <c r="L12" s="59" t="e">
        <f>LEFT(#REF!,8)</f>
        <v>#REF!</v>
      </c>
      <c r="M12" s="59" t="e">
        <f>RIGHT(#REF!,8)</f>
        <v>#REF!</v>
      </c>
      <c r="N12" s="60" t="e">
        <f t="shared" si="0"/>
        <v>#REF!</v>
      </c>
      <c r="O12" s="60" t="e">
        <f t="shared" si="1"/>
        <v>#REF!</v>
      </c>
      <c r="P12" s="59" t="e">
        <f t="shared" si="2"/>
        <v>#REF!</v>
      </c>
      <c r="Q12" s="85" t="e">
        <f t="shared" si="3"/>
        <v>#REF!</v>
      </c>
      <c r="R12" s="87" t="e">
        <f>#REF!-Q12</f>
        <v>#REF!</v>
      </c>
      <c r="S12" s="85" t="e">
        <f t="shared" si="4"/>
        <v>#REF!</v>
      </c>
      <c r="T12" s="55">
        <v>12269.8</v>
      </c>
      <c r="U12" s="55">
        <v>11082.4</v>
      </c>
      <c r="V12" s="55">
        <v>12269.8</v>
      </c>
      <c r="W12" s="55"/>
      <c r="X12" s="84"/>
      <c r="Y12" s="101" t="s">
        <v>28</v>
      </c>
      <c r="AB12" s="102"/>
    </row>
    <row r="13" spans="1:25" s="3" customFormat="1" ht="30" customHeight="1">
      <c r="A13" s="27">
        <v>7</v>
      </c>
      <c r="B13" s="31" t="s">
        <v>48</v>
      </c>
      <c r="C13" s="29" t="s">
        <v>49</v>
      </c>
      <c r="D13" s="29" t="s">
        <v>24</v>
      </c>
      <c r="E13" s="30">
        <v>2000000</v>
      </c>
      <c r="F13" s="30">
        <v>4.75</v>
      </c>
      <c r="G13" s="30">
        <v>3</v>
      </c>
      <c r="H13" s="29" t="s">
        <v>25</v>
      </c>
      <c r="I13" s="52" t="s">
        <v>46</v>
      </c>
      <c r="J13" s="64" t="s">
        <v>50</v>
      </c>
      <c r="K13" s="58" t="e">
        <f>#REF!/4.75*3</f>
        <v>#REF!</v>
      </c>
      <c r="L13" s="59" t="e">
        <f>LEFT(#REF!,8)</f>
        <v>#REF!</v>
      </c>
      <c r="M13" s="59" t="e">
        <f>RIGHT(#REF!,8)</f>
        <v>#REF!</v>
      </c>
      <c r="N13" s="60" t="e">
        <f t="shared" si="0"/>
        <v>#REF!</v>
      </c>
      <c r="O13" s="60" t="e">
        <f t="shared" si="1"/>
        <v>#REF!</v>
      </c>
      <c r="P13" s="59" t="e">
        <f t="shared" si="2"/>
        <v>#REF!</v>
      </c>
      <c r="Q13" s="85" t="e">
        <f t="shared" si="3"/>
        <v>#REF!</v>
      </c>
      <c r="R13" s="85" t="e">
        <f>#REF!-Q13</f>
        <v>#REF!</v>
      </c>
      <c r="S13" s="85" t="e">
        <f t="shared" si="4"/>
        <v>#REF!</v>
      </c>
      <c r="T13" s="55">
        <v>7388.27</v>
      </c>
      <c r="U13" s="55">
        <v>8179.87</v>
      </c>
      <c r="V13" s="55">
        <v>7916</v>
      </c>
      <c r="W13" s="55"/>
      <c r="X13" s="84"/>
      <c r="Y13" s="101" t="s">
        <v>28</v>
      </c>
    </row>
    <row r="14" spans="1:25" s="3" customFormat="1" ht="30" customHeight="1">
      <c r="A14" s="27">
        <v>8</v>
      </c>
      <c r="B14" s="31" t="s">
        <v>51</v>
      </c>
      <c r="C14" s="29" t="s">
        <v>52</v>
      </c>
      <c r="D14" s="29" t="s">
        <v>24</v>
      </c>
      <c r="E14" s="30">
        <v>3000000</v>
      </c>
      <c r="F14" s="30">
        <v>4.75</v>
      </c>
      <c r="G14" s="30">
        <v>3</v>
      </c>
      <c r="H14" s="29" t="s">
        <v>25</v>
      </c>
      <c r="I14" s="52" t="s">
        <v>53</v>
      </c>
      <c r="J14" s="64" t="s">
        <v>54</v>
      </c>
      <c r="K14" s="58" t="e">
        <f>#REF!/4.75*3</f>
        <v>#REF!</v>
      </c>
      <c r="L14" s="59" t="e">
        <f>LEFT(#REF!,8)</f>
        <v>#REF!</v>
      </c>
      <c r="M14" s="59" t="e">
        <f>RIGHT(#REF!,8)</f>
        <v>#REF!</v>
      </c>
      <c r="N14" s="60" t="e">
        <f t="shared" si="0"/>
        <v>#REF!</v>
      </c>
      <c r="O14" s="60" t="e">
        <f t="shared" si="1"/>
        <v>#REF!</v>
      </c>
      <c r="P14" s="59" t="e">
        <f t="shared" si="2"/>
        <v>#REF!</v>
      </c>
      <c r="Q14" s="85" t="e">
        <f t="shared" si="3"/>
        <v>#REF!</v>
      </c>
      <c r="R14" s="85" t="e">
        <f>#REF!-Q14</f>
        <v>#REF!</v>
      </c>
      <c r="S14" s="85" t="e">
        <f t="shared" si="4"/>
        <v>#REF!</v>
      </c>
      <c r="T14" s="55">
        <v>13061.4</v>
      </c>
      <c r="U14" s="55">
        <v>738.6</v>
      </c>
      <c r="V14" s="55">
        <v>17468.2</v>
      </c>
      <c r="W14" s="55">
        <v>3166.4</v>
      </c>
      <c r="X14" s="84">
        <v>1979</v>
      </c>
      <c r="Y14" s="101" t="s">
        <v>28</v>
      </c>
    </row>
    <row r="15" spans="1:25" s="3" customFormat="1" ht="30" customHeight="1">
      <c r="A15" s="27">
        <v>9</v>
      </c>
      <c r="B15" s="28" t="s">
        <v>55</v>
      </c>
      <c r="C15" s="29" t="s">
        <v>56</v>
      </c>
      <c r="D15" s="29" t="s">
        <v>24</v>
      </c>
      <c r="E15" s="30">
        <v>3000000</v>
      </c>
      <c r="F15" s="30">
        <v>4.75</v>
      </c>
      <c r="G15" s="30">
        <v>3</v>
      </c>
      <c r="H15" s="29" t="s">
        <v>25</v>
      </c>
      <c r="I15" s="52" t="s">
        <v>57</v>
      </c>
      <c r="J15" s="63" t="s">
        <v>58</v>
      </c>
      <c r="K15" s="58" t="e">
        <f>#REF!/4.75*3</f>
        <v>#REF!</v>
      </c>
      <c r="L15" s="59" t="e">
        <f>LEFT(#REF!,8)</f>
        <v>#REF!</v>
      </c>
      <c r="M15" s="59" t="e">
        <f>RIGHT(#REF!,8)</f>
        <v>#REF!</v>
      </c>
      <c r="N15" s="60" t="e">
        <f t="shared" si="0"/>
        <v>#REF!</v>
      </c>
      <c r="O15" s="60" t="e">
        <f t="shared" si="1"/>
        <v>#REF!</v>
      </c>
      <c r="P15" s="59" t="e">
        <f t="shared" si="2"/>
        <v>#REF!</v>
      </c>
      <c r="Q15" s="85" t="e">
        <f t="shared" si="3"/>
        <v>#REF!</v>
      </c>
      <c r="R15" s="85" t="e">
        <f>#REF!-Q15</f>
        <v>#REF!</v>
      </c>
      <c r="S15" s="85" t="e">
        <f t="shared" si="4"/>
        <v>#REF!</v>
      </c>
      <c r="T15" s="55">
        <v>12269.8</v>
      </c>
      <c r="U15" s="55">
        <v>11082.4</v>
      </c>
      <c r="V15" s="55">
        <v>12269.8</v>
      </c>
      <c r="W15" s="55"/>
      <c r="X15" s="84"/>
      <c r="Y15" s="101" t="s">
        <v>28</v>
      </c>
    </row>
    <row r="16" spans="1:25" s="3" customFormat="1" ht="30" customHeight="1">
      <c r="A16" s="27">
        <v>10</v>
      </c>
      <c r="B16" s="31" t="s">
        <v>59</v>
      </c>
      <c r="C16" s="29" t="s">
        <v>34</v>
      </c>
      <c r="D16" s="29" t="s">
        <v>24</v>
      </c>
      <c r="E16" s="30">
        <v>2000000</v>
      </c>
      <c r="F16" s="30">
        <v>4.75</v>
      </c>
      <c r="G16" s="30">
        <v>3</v>
      </c>
      <c r="H16" s="29" t="s">
        <v>25</v>
      </c>
      <c r="I16" s="52" t="s">
        <v>57</v>
      </c>
      <c r="J16" s="64" t="s">
        <v>60</v>
      </c>
      <c r="K16" s="58" t="e">
        <f>#REF!/4.75*3</f>
        <v>#REF!</v>
      </c>
      <c r="L16" s="59" t="e">
        <f>LEFT(#REF!,8)</f>
        <v>#REF!</v>
      </c>
      <c r="M16" s="59" t="e">
        <f>RIGHT(#REF!,8)</f>
        <v>#REF!</v>
      </c>
      <c r="N16" s="60" t="e">
        <f t="shared" si="0"/>
        <v>#REF!</v>
      </c>
      <c r="O16" s="60" t="e">
        <f t="shared" si="1"/>
        <v>#REF!</v>
      </c>
      <c r="P16" s="59" t="e">
        <f t="shared" si="2"/>
        <v>#REF!</v>
      </c>
      <c r="Q16" s="85" t="e">
        <f t="shared" si="3"/>
        <v>#REF!</v>
      </c>
      <c r="R16" s="85" t="e">
        <f>#REF!-Q16</f>
        <v>#REF!</v>
      </c>
      <c r="S16" s="85" t="e">
        <f t="shared" si="4"/>
        <v>#REF!</v>
      </c>
      <c r="T16" s="55">
        <v>7388.27</v>
      </c>
      <c r="U16" s="55">
        <v>7916</v>
      </c>
      <c r="V16" s="55">
        <v>8179.87</v>
      </c>
      <c r="W16" s="55"/>
      <c r="X16" s="84"/>
      <c r="Y16" s="101" t="s">
        <v>28</v>
      </c>
    </row>
    <row r="17" spans="1:25" s="3" customFormat="1" ht="30" customHeight="1">
      <c r="A17" s="27">
        <v>11</v>
      </c>
      <c r="B17" s="31" t="s">
        <v>61</v>
      </c>
      <c r="C17" s="29" t="s">
        <v>56</v>
      </c>
      <c r="D17" s="29" t="s">
        <v>24</v>
      </c>
      <c r="E17" s="30">
        <v>3000000</v>
      </c>
      <c r="F17" s="30">
        <v>4.75</v>
      </c>
      <c r="G17" s="30">
        <v>3</v>
      </c>
      <c r="H17" s="29" t="s">
        <v>25</v>
      </c>
      <c r="I17" s="52" t="s">
        <v>62</v>
      </c>
      <c r="J17" s="64" t="s">
        <v>63</v>
      </c>
      <c r="K17" s="58" t="e">
        <f>#REF!/4.75*3</f>
        <v>#REF!</v>
      </c>
      <c r="L17" s="59" t="e">
        <f>LEFT(#REF!,8)</f>
        <v>#REF!</v>
      </c>
      <c r="M17" s="59" t="e">
        <f>RIGHT(#REF!,8)</f>
        <v>#REF!</v>
      </c>
      <c r="N17" s="60" t="e">
        <f t="shared" si="0"/>
        <v>#REF!</v>
      </c>
      <c r="O17" s="60" t="e">
        <f t="shared" si="1"/>
        <v>#REF!</v>
      </c>
      <c r="P17" s="59" t="e">
        <f t="shared" si="2"/>
        <v>#REF!</v>
      </c>
      <c r="Q17" s="85" t="e">
        <f t="shared" si="3"/>
        <v>#REF!</v>
      </c>
      <c r="R17" s="85" t="e">
        <f>#REF!-Q17</f>
        <v>#REF!</v>
      </c>
      <c r="S17" s="85" t="e">
        <f t="shared" si="4"/>
        <v>#REF!</v>
      </c>
      <c r="T17" s="83">
        <v>12269.8</v>
      </c>
      <c r="U17" s="83">
        <v>11082.4</v>
      </c>
      <c r="V17" s="83">
        <v>12269.8</v>
      </c>
      <c r="W17" s="55"/>
      <c r="X17" s="84"/>
      <c r="Y17" s="101" t="s">
        <v>28</v>
      </c>
    </row>
    <row r="18" spans="1:25" s="3" customFormat="1" ht="30" customHeight="1">
      <c r="A18" s="27">
        <v>12</v>
      </c>
      <c r="B18" s="31" t="s">
        <v>64</v>
      </c>
      <c r="C18" s="29" t="s">
        <v>56</v>
      </c>
      <c r="D18" s="29" t="s">
        <v>24</v>
      </c>
      <c r="E18" s="30">
        <v>3000000</v>
      </c>
      <c r="F18" s="30">
        <v>4.75</v>
      </c>
      <c r="G18" s="30">
        <v>3</v>
      </c>
      <c r="H18" s="29" t="s">
        <v>25</v>
      </c>
      <c r="I18" s="52" t="s">
        <v>62</v>
      </c>
      <c r="J18" s="64" t="s">
        <v>65</v>
      </c>
      <c r="K18" s="58" t="e">
        <f>#REF!/4.75*3</f>
        <v>#REF!</v>
      </c>
      <c r="L18" s="59" t="e">
        <f>LEFT(#REF!,8)</f>
        <v>#REF!</v>
      </c>
      <c r="M18" s="59" t="e">
        <f>RIGHT(#REF!,8)</f>
        <v>#REF!</v>
      </c>
      <c r="N18" s="60" t="e">
        <f t="shared" si="0"/>
        <v>#REF!</v>
      </c>
      <c r="O18" s="60" t="e">
        <f t="shared" si="1"/>
        <v>#REF!</v>
      </c>
      <c r="P18" s="59" t="e">
        <f t="shared" si="2"/>
        <v>#REF!</v>
      </c>
      <c r="Q18" s="85" t="e">
        <f t="shared" si="3"/>
        <v>#REF!</v>
      </c>
      <c r="R18" s="85" t="e">
        <f>#REF!-Q18</f>
        <v>#REF!</v>
      </c>
      <c r="S18" s="85" t="e">
        <f t="shared" si="4"/>
        <v>#REF!</v>
      </c>
      <c r="T18" s="55">
        <v>12269.8</v>
      </c>
      <c r="U18" s="55">
        <v>11082.4</v>
      </c>
      <c r="V18" s="55">
        <v>12269.8</v>
      </c>
      <c r="W18" s="55"/>
      <c r="X18" s="84"/>
      <c r="Y18" s="101" t="s">
        <v>28</v>
      </c>
    </row>
    <row r="19" spans="1:25" s="3" customFormat="1" ht="30" customHeight="1">
      <c r="A19" s="27">
        <v>13</v>
      </c>
      <c r="B19" s="31" t="s">
        <v>66</v>
      </c>
      <c r="C19" s="29" t="s">
        <v>67</v>
      </c>
      <c r="D19" s="23" t="s">
        <v>24</v>
      </c>
      <c r="E19" s="30">
        <v>2000000</v>
      </c>
      <c r="F19" s="30">
        <v>4.75</v>
      </c>
      <c r="G19" s="30">
        <v>3</v>
      </c>
      <c r="H19" s="29" t="s">
        <v>25</v>
      </c>
      <c r="I19" s="52" t="s">
        <v>68</v>
      </c>
      <c r="J19" s="65" t="s">
        <v>69</v>
      </c>
      <c r="K19" s="58" t="e">
        <f>#REF!/4.75*3</f>
        <v>#REF!</v>
      </c>
      <c r="L19" s="59" t="e">
        <f>LEFT(#REF!,8)</f>
        <v>#REF!</v>
      </c>
      <c r="M19" s="59" t="e">
        <f>RIGHT(#REF!,8)</f>
        <v>#REF!</v>
      </c>
      <c r="N19" s="60" t="e">
        <f t="shared" si="0"/>
        <v>#REF!</v>
      </c>
      <c r="O19" s="60" t="e">
        <f t="shared" si="1"/>
        <v>#REF!</v>
      </c>
      <c r="P19" s="59" t="e">
        <f t="shared" si="2"/>
        <v>#REF!</v>
      </c>
      <c r="Q19" s="85" t="e">
        <f t="shared" si="3"/>
        <v>#REF!</v>
      </c>
      <c r="R19" s="87" t="e">
        <f>#REF!-Q19</f>
        <v>#REF!</v>
      </c>
      <c r="S19" s="85" t="e">
        <f t="shared" si="4"/>
        <v>#REF!</v>
      </c>
      <c r="T19" s="55">
        <v>7388.27</v>
      </c>
      <c r="U19" s="55">
        <v>8179.87</v>
      </c>
      <c r="V19" s="55">
        <v>7916</v>
      </c>
      <c r="W19" s="55"/>
      <c r="X19" s="84"/>
      <c r="Y19" s="101" t="s">
        <v>28</v>
      </c>
    </row>
    <row r="20" spans="1:25" s="3" customFormat="1" ht="30" customHeight="1">
      <c r="A20" s="27"/>
      <c r="B20" s="31"/>
      <c r="C20" s="29"/>
      <c r="D20" s="26"/>
      <c r="E20" s="30">
        <v>1000000</v>
      </c>
      <c r="F20" s="30">
        <v>4.75</v>
      </c>
      <c r="G20" s="30">
        <v>3</v>
      </c>
      <c r="H20" s="29" t="s">
        <v>25</v>
      </c>
      <c r="I20" s="52" t="s">
        <v>68</v>
      </c>
      <c r="J20" s="65" t="s">
        <v>69</v>
      </c>
      <c r="K20" s="58" t="e">
        <f>#REF!/4.75*3</f>
        <v>#REF!</v>
      </c>
      <c r="L20" s="59" t="e">
        <f>LEFT(#REF!,8)</f>
        <v>#REF!</v>
      </c>
      <c r="M20" s="59" t="e">
        <f>RIGHT(#REF!,8)</f>
        <v>#REF!</v>
      </c>
      <c r="N20" s="60" t="e">
        <f t="shared" si="0"/>
        <v>#REF!</v>
      </c>
      <c r="O20" s="60" t="e">
        <f t="shared" si="1"/>
        <v>#REF!</v>
      </c>
      <c r="P20" s="59" t="e">
        <f t="shared" si="2"/>
        <v>#REF!</v>
      </c>
      <c r="Q20" s="85" t="e">
        <f t="shared" si="3"/>
        <v>#REF!</v>
      </c>
      <c r="R20" s="87" t="e">
        <f>#REF!-Q20</f>
        <v>#REF!</v>
      </c>
      <c r="S20" s="85" t="e">
        <f aca="true" t="shared" si="5" ref="S20:S59">R20/(E20*3.958/30000)</f>
        <v>#REF!</v>
      </c>
      <c r="T20" s="55">
        <v>3694.13</v>
      </c>
      <c r="U20" s="88">
        <v>4089.93</v>
      </c>
      <c r="V20" s="55">
        <v>3958</v>
      </c>
      <c r="W20" s="55"/>
      <c r="X20" s="84"/>
      <c r="Y20" s="101" t="s">
        <v>28</v>
      </c>
    </row>
    <row r="21" spans="1:25" s="1" customFormat="1" ht="30" customHeight="1">
      <c r="A21" s="27">
        <v>14</v>
      </c>
      <c r="B21" s="30" t="s">
        <v>70</v>
      </c>
      <c r="C21" s="23" t="s">
        <v>71</v>
      </c>
      <c r="D21" s="23" t="s">
        <v>24</v>
      </c>
      <c r="E21" s="30">
        <v>2000000</v>
      </c>
      <c r="F21" s="30">
        <v>4.75</v>
      </c>
      <c r="G21" s="30">
        <v>3</v>
      </c>
      <c r="H21" s="29" t="s">
        <v>25</v>
      </c>
      <c r="I21" s="66" t="s">
        <v>72</v>
      </c>
      <c r="J21" s="67" t="s">
        <v>73</v>
      </c>
      <c r="K21" s="58" t="e">
        <f>#REF!/4.75*3</f>
        <v>#REF!</v>
      </c>
      <c r="L21" s="59" t="e">
        <f>LEFT(#REF!,8)</f>
        <v>#REF!</v>
      </c>
      <c r="M21" s="59" t="e">
        <f>RIGHT(#REF!,8)</f>
        <v>#REF!</v>
      </c>
      <c r="N21" s="60" t="e">
        <f t="shared" si="0"/>
        <v>#REF!</v>
      </c>
      <c r="O21" s="60" t="e">
        <f t="shared" si="1"/>
        <v>#REF!</v>
      </c>
      <c r="P21" s="59" t="e">
        <f t="shared" si="2"/>
        <v>#REF!</v>
      </c>
      <c r="Q21" s="85" t="e">
        <f t="shared" si="3"/>
        <v>#REF!</v>
      </c>
      <c r="R21" s="87" t="e">
        <f>#REF!-Q21</f>
        <v>#REF!</v>
      </c>
      <c r="S21" s="87" t="e">
        <f t="shared" si="5"/>
        <v>#REF!</v>
      </c>
      <c r="T21" s="59">
        <v>2638.67</v>
      </c>
      <c r="U21" s="59">
        <v>2374.8</v>
      </c>
      <c r="V21" s="59">
        <v>5541.2</v>
      </c>
      <c r="W21" s="59">
        <v>5541.2</v>
      </c>
      <c r="X21" s="86">
        <v>5541.2</v>
      </c>
      <c r="Y21" s="101" t="s">
        <v>28</v>
      </c>
    </row>
    <row r="22" spans="1:25" s="1" customFormat="1" ht="30" customHeight="1">
      <c r="A22" s="27"/>
      <c r="B22" s="30"/>
      <c r="C22" s="26"/>
      <c r="D22" s="26"/>
      <c r="E22" s="30">
        <v>1000000</v>
      </c>
      <c r="F22" s="30">
        <v>4.75</v>
      </c>
      <c r="G22" s="30">
        <v>3</v>
      </c>
      <c r="H22" s="29" t="s">
        <v>25</v>
      </c>
      <c r="I22" s="68"/>
      <c r="J22" s="69"/>
      <c r="K22" s="58" t="e">
        <f>#REF!/4.75*3</f>
        <v>#REF!</v>
      </c>
      <c r="L22" s="59" t="e">
        <f>LEFT(#REF!,8)</f>
        <v>#REF!</v>
      </c>
      <c r="M22" s="59" t="e">
        <f>RIGHT(#REF!,8)</f>
        <v>#REF!</v>
      </c>
      <c r="N22" s="60" t="e">
        <f t="shared" si="0"/>
        <v>#REF!</v>
      </c>
      <c r="O22" s="60" t="e">
        <f t="shared" si="1"/>
        <v>#REF!</v>
      </c>
      <c r="P22" s="59" t="e">
        <f t="shared" si="2"/>
        <v>#REF!</v>
      </c>
      <c r="Q22" s="85" t="e">
        <f t="shared" si="3"/>
        <v>#REF!</v>
      </c>
      <c r="R22" s="87" t="e">
        <f>#REF!-Q22</f>
        <v>#REF!</v>
      </c>
      <c r="S22" s="87" t="e">
        <f t="shared" si="5"/>
        <v>#REF!</v>
      </c>
      <c r="T22" s="59">
        <v>2770.6</v>
      </c>
      <c r="U22" s="59">
        <v>1319.33</v>
      </c>
      <c r="V22" s="59">
        <v>2770.6</v>
      </c>
      <c r="W22" s="59">
        <v>1187.4</v>
      </c>
      <c r="X22" s="86">
        <v>2770.6</v>
      </c>
      <c r="Y22" s="101" t="s">
        <v>28</v>
      </c>
    </row>
    <row r="23" spans="1:25" s="4" customFormat="1" ht="30" customHeight="1">
      <c r="A23" s="27">
        <v>15</v>
      </c>
      <c r="B23" s="31" t="s">
        <v>74</v>
      </c>
      <c r="C23" s="29" t="s">
        <v>75</v>
      </c>
      <c r="D23" s="29" t="s">
        <v>24</v>
      </c>
      <c r="E23" s="30">
        <v>3000000</v>
      </c>
      <c r="F23" s="30">
        <v>4.75</v>
      </c>
      <c r="G23" s="30">
        <v>3</v>
      </c>
      <c r="H23" s="29" t="s">
        <v>25</v>
      </c>
      <c r="I23" s="52" t="s">
        <v>62</v>
      </c>
      <c r="J23" s="116" t="s">
        <v>76</v>
      </c>
      <c r="K23" s="61" t="e">
        <f>#REF!/4.75*3</f>
        <v>#REF!</v>
      </c>
      <c r="L23" s="62" t="e">
        <f>LEFT(#REF!,8)</f>
        <v>#REF!</v>
      </c>
      <c r="M23" s="62" t="e">
        <f>RIGHT(#REF!,8)</f>
        <v>#REF!</v>
      </c>
      <c r="N23" s="60" t="e">
        <f t="shared" si="0"/>
        <v>#REF!</v>
      </c>
      <c r="O23" s="60" t="e">
        <f t="shared" si="1"/>
        <v>#REF!</v>
      </c>
      <c r="P23" s="62" t="e">
        <f t="shared" si="2"/>
        <v>#REF!</v>
      </c>
      <c r="Q23" s="87" t="e">
        <f t="shared" si="3"/>
        <v>#REF!</v>
      </c>
      <c r="R23" s="87" t="e">
        <f>#REF!-Q23</f>
        <v>#REF!</v>
      </c>
      <c r="S23" s="85" t="e">
        <f t="shared" si="5"/>
        <v>#REF!</v>
      </c>
      <c r="T23" s="89">
        <v>11082.4</v>
      </c>
      <c r="U23" s="89">
        <v>12269.8</v>
      </c>
      <c r="V23" s="89">
        <v>12269.8</v>
      </c>
      <c r="W23" s="90"/>
      <c r="X23" s="53"/>
      <c r="Y23" s="101" t="s">
        <v>28</v>
      </c>
    </row>
    <row r="24" spans="1:25" s="4" customFormat="1" ht="30" customHeight="1">
      <c r="A24" s="27">
        <v>16</v>
      </c>
      <c r="B24" s="31" t="s">
        <v>77</v>
      </c>
      <c r="C24" s="29" t="s">
        <v>75</v>
      </c>
      <c r="D24" s="29" t="s">
        <v>24</v>
      </c>
      <c r="E24" s="30">
        <v>2000000</v>
      </c>
      <c r="F24" s="30">
        <v>4.75</v>
      </c>
      <c r="G24" s="30">
        <v>3</v>
      </c>
      <c r="H24" s="29" t="s">
        <v>25</v>
      </c>
      <c r="I24" s="52" t="s">
        <v>78</v>
      </c>
      <c r="J24" s="116" t="s">
        <v>79</v>
      </c>
      <c r="K24" s="61" t="e">
        <f>#REF!/4.75*3</f>
        <v>#REF!</v>
      </c>
      <c r="L24" s="62" t="e">
        <f>LEFT(#REF!,8)</f>
        <v>#REF!</v>
      </c>
      <c r="M24" s="62" t="e">
        <f>RIGHT(#REF!,8)</f>
        <v>#REF!</v>
      </c>
      <c r="N24" s="60" t="e">
        <f t="shared" si="0"/>
        <v>#REF!</v>
      </c>
      <c r="O24" s="60" t="e">
        <f t="shared" si="1"/>
        <v>#REF!</v>
      </c>
      <c r="P24" s="62" t="e">
        <f t="shared" si="2"/>
        <v>#REF!</v>
      </c>
      <c r="Q24" s="87" t="e">
        <f t="shared" si="3"/>
        <v>#REF!</v>
      </c>
      <c r="R24" s="87" t="e">
        <f>#REF!-Q24</f>
        <v>#REF!</v>
      </c>
      <c r="S24" s="85" t="e">
        <f t="shared" si="5"/>
        <v>#REF!</v>
      </c>
      <c r="T24" s="90">
        <v>7388.27</v>
      </c>
      <c r="U24" s="90">
        <v>8179.87</v>
      </c>
      <c r="V24" s="90">
        <v>8179.87</v>
      </c>
      <c r="W24" s="90"/>
      <c r="X24" s="53"/>
      <c r="Y24" s="101" t="s">
        <v>28</v>
      </c>
    </row>
    <row r="25" spans="1:25" s="4" customFormat="1" ht="30" customHeight="1">
      <c r="A25" s="27">
        <v>17</v>
      </c>
      <c r="B25" s="31" t="s">
        <v>80</v>
      </c>
      <c r="C25" s="29" t="s">
        <v>75</v>
      </c>
      <c r="D25" s="23" t="s">
        <v>24</v>
      </c>
      <c r="E25" s="30">
        <v>1800000</v>
      </c>
      <c r="F25" s="30">
        <v>4.75</v>
      </c>
      <c r="G25" s="30">
        <v>3</v>
      </c>
      <c r="H25" s="29" t="s">
        <v>25</v>
      </c>
      <c r="I25" s="52" t="s">
        <v>78</v>
      </c>
      <c r="J25" s="116" t="s">
        <v>81</v>
      </c>
      <c r="K25" s="61" t="e">
        <f>#REF!/4.75*3</f>
        <v>#REF!</v>
      </c>
      <c r="L25" s="62" t="e">
        <f>LEFT(#REF!,8)</f>
        <v>#REF!</v>
      </c>
      <c r="M25" s="62" t="e">
        <f>RIGHT(#REF!,8)</f>
        <v>#REF!</v>
      </c>
      <c r="N25" s="60" t="e">
        <f t="shared" si="0"/>
        <v>#REF!</v>
      </c>
      <c r="O25" s="60" t="e">
        <f t="shared" si="1"/>
        <v>#REF!</v>
      </c>
      <c r="P25" s="62" t="e">
        <f t="shared" si="2"/>
        <v>#REF!</v>
      </c>
      <c r="Q25" s="87" t="e">
        <f t="shared" si="3"/>
        <v>#REF!</v>
      </c>
      <c r="R25" s="87" t="e">
        <f>#REF!-Q25</f>
        <v>#REF!</v>
      </c>
      <c r="S25" s="87" t="e">
        <f t="shared" si="5"/>
        <v>#REF!</v>
      </c>
      <c r="T25" s="90">
        <v>6649.44</v>
      </c>
      <c r="U25" s="90">
        <v>7361.88</v>
      </c>
      <c r="V25" s="90">
        <v>7124.4</v>
      </c>
      <c r="W25" s="90"/>
      <c r="X25" s="53"/>
      <c r="Y25" s="101" t="s">
        <v>28</v>
      </c>
    </row>
    <row r="26" spans="1:25" s="4" customFormat="1" ht="30" customHeight="1">
      <c r="A26" s="27"/>
      <c r="B26" s="31" t="s">
        <v>80</v>
      </c>
      <c r="C26" s="29" t="s">
        <v>75</v>
      </c>
      <c r="D26" s="26"/>
      <c r="E26" s="30">
        <v>1200000</v>
      </c>
      <c r="F26" s="30">
        <v>4.75</v>
      </c>
      <c r="G26" s="30">
        <v>3</v>
      </c>
      <c r="H26" s="29" t="s">
        <v>25</v>
      </c>
      <c r="I26" s="52"/>
      <c r="J26" s="53"/>
      <c r="K26" s="61" t="e">
        <f>#REF!/4.75*3</f>
        <v>#REF!</v>
      </c>
      <c r="L26" s="62" t="e">
        <f>LEFT(#REF!,8)</f>
        <v>#REF!</v>
      </c>
      <c r="M26" s="62" t="e">
        <f>RIGHT(#REF!,8)</f>
        <v>#REF!</v>
      </c>
      <c r="N26" s="60" t="e">
        <f t="shared" si="0"/>
        <v>#REF!</v>
      </c>
      <c r="O26" s="60" t="e">
        <f t="shared" si="1"/>
        <v>#REF!</v>
      </c>
      <c r="P26" s="62" t="e">
        <f t="shared" si="2"/>
        <v>#REF!</v>
      </c>
      <c r="Q26" s="87" t="e">
        <f t="shared" si="3"/>
        <v>#REF!</v>
      </c>
      <c r="R26" s="87" t="e">
        <f>#REF!-Q26</f>
        <v>#REF!</v>
      </c>
      <c r="S26" s="87" t="e">
        <f t="shared" si="5"/>
        <v>#REF!</v>
      </c>
      <c r="T26" s="90">
        <v>4432.96</v>
      </c>
      <c r="U26" s="90">
        <v>4907.92</v>
      </c>
      <c r="V26" s="90">
        <v>4749.6</v>
      </c>
      <c r="W26" s="90"/>
      <c r="X26" s="53"/>
      <c r="Y26" s="101" t="s">
        <v>28</v>
      </c>
    </row>
    <row r="27" spans="1:25" s="4" customFormat="1" ht="30" customHeight="1">
      <c r="A27" s="27">
        <v>18</v>
      </c>
      <c r="B27" s="31" t="s">
        <v>82</v>
      </c>
      <c r="C27" s="29" t="s">
        <v>75</v>
      </c>
      <c r="D27" s="23" t="s">
        <v>24</v>
      </c>
      <c r="E27" s="30">
        <v>1800000</v>
      </c>
      <c r="F27" s="30">
        <v>4.75</v>
      </c>
      <c r="G27" s="30">
        <v>3</v>
      </c>
      <c r="H27" s="29" t="s">
        <v>25</v>
      </c>
      <c r="I27" s="52" t="s">
        <v>78</v>
      </c>
      <c r="J27" s="116" t="s">
        <v>83</v>
      </c>
      <c r="K27" s="61" t="e">
        <f>#REF!/4.75*3</f>
        <v>#REF!</v>
      </c>
      <c r="L27" s="62" t="e">
        <f>LEFT(#REF!,8)</f>
        <v>#REF!</v>
      </c>
      <c r="M27" s="62" t="e">
        <f>RIGHT(#REF!,8)</f>
        <v>#REF!</v>
      </c>
      <c r="N27" s="60" t="e">
        <f t="shared" si="0"/>
        <v>#REF!</v>
      </c>
      <c r="O27" s="60" t="e">
        <f t="shared" si="1"/>
        <v>#REF!</v>
      </c>
      <c r="P27" s="62" t="e">
        <f t="shared" si="2"/>
        <v>#REF!</v>
      </c>
      <c r="Q27" s="87" t="e">
        <f t="shared" si="3"/>
        <v>#REF!</v>
      </c>
      <c r="R27" s="87" t="e">
        <f>#REF!-Q27</f>
        <v>#REF!</v>
      </c>
      <c r="S27" s="87" t="e">
        <f t="shared" si="5"/>
        <v>#REF!</v>
      </c>
      <c r="T27" s="90">
        <v>6649.44</v>
      </c>
      <c r="U27" s="90">
        <v>7361.88</v>
      </c>
      <c r="V27" s="90">
        <v>7124.4</v>
      </c>
      <c r="W27" s="90"/>
      <c r="X27" s="53"/>
      <c r="Y27" s="101" t="s">
        <v>28</v>
      </c>
    </row>
    <row r="28" spans="1:25" s="4" customFormat="1" ht="30" customHeight="1">
      <c r="A28" s="27"/>
      <c r="B28" s="31" t="s">
        <v>82</v>
      </c>
      <c r="C28" s="29" t="s">
        <v>75</v>
      </c>
      <c r="D28" s="26"/>
      <c r="E28" s="30">
        <v>1200000</v>
      </c>
      <c r="F28" s="30">
        <v>4.75</v>
      </c>
      <c r="G28" s="30">
        <v>3</v>
      </c>
      <c r="H28" s="29" t="s">
        <v>25</v>
      </c>
      <c r="I28" s="52"/>
      <c r="J28" s="53"/>
      <c r="K28" s="61" t="e">
        <f>#REF!/4.75*3</f>
        <v>#REF!</v>
      </c>
      <c r="L28" s="62" t="e">
        <f>LEFT(#REF!,8)</f>
        <v>#REF!</v>
      </c>
      <c r="M28" s="62" t="e">
        <f>RIGHT(#REF!,8)</f>
        <v>#REF!</v>
      </c>
      <c r="N28" s="60" t="e">
        <f t="shared" si="0"/>
        <v>#REF!</v>
      </c>
      <c r="O28" s="60" t="e">
        <f t="shared" si="1"/>
        <v>#REF!</v>
      </c>
      <c r="P28" s="62" t="e">
        <f t="shared" si="2"/>
        <v>#REF!</v>
      </c>
      <c r="Q28" s="87" t="e">
        <f t="shared" si="3"/>
        <v>#REF!</v>
      </c>
      <c r="R28" s="87" t="e">
        <f>#REF!-Q28</f>
        <v>#REF!</v>
      </c>
      <c r="S28" s="87" t="e">
        <f t="shared" si="5"/>
        <v>#REF!</v>
      </c>
      <c r="T28" s="90">
        <v>4432.96</v>
      </c>
      <c r="U28" s="90">
        <v>4907.92</v>
      </c>
      <c r="V28" s="90">
        <v>4749.6</v>
      </c>
      <c r="W28" s="90"/>
      <c r="X28" s="53"/>
      <c r="Y28" s="101" t="s">
        <v>28</v>
      </c>
    </row>
    <row r="29" spans="1:25" s="3" customFormat="1" ht="30" customHeight="1">
      <c r="A29" s="27">
        <v>19</v>
      </c>
      <c r="B29" s="28" t="s">
        <v>84</v>
      </c>
      <c r="C29" s="29" t="s">
        <v>85</v>
      </c>
      <c r="D29" s="29" t="s">
        <v>24</v>
      </c>
      <c r="E29" s="30">
        <v>800000</v>
      </c>
      <c r="F29" s="30">
        <v>4.75</v>
      </c>
      <c r="G29" s="30">
        <v>3</v>
      </c>
      <c r="H29" s="29" t="s">
        <v>25</v>
      </c>
      <c r="I29" s="52" t="s">
        <v>86</v>
      </c>
      <c r="J29" s="117" t="s">
        <v>87</v>
      </c>
      <c r="K29" s="58" t="e">
        <f>#REF!/4.75*3</f>
        <v>#REF!</v>
      </c>
      <c r="L29" s="59" t="e">
        <f>LEFT(#REF!,8)</f>
        <v>#REF!</v>
      </c>
      <c r="M29" s="59" t="e">
        <f>RIGHT(#REF!,8)</f>
        <v>#REF!</v>
      </c>
      <c r="N29" s="60" t="e">
        <f t="shared" si="0"/>
        <v>#REF!</v>
      </c>
      <c r="O29" s="60" t="e">
        <f t="shared" si="1"/>
        <v>#REF!</v>
      </c>
      <c r="P29" s="59" t="e">
        <f t="shared" si="2"/>
        <v>#REF!</v>
      </c>
      <c r="Q29" s="85" t="e">
        <f t="shared" si="3"/>
        <v>#REF!</v>
      </c>
      <c r="R29" s="85" t="e">
        <f>#REF!-Q29</f>
        <v>#REF!</v>
      </c>
      <c r="S29" s="85" t="e">
        <f t="shared" si="5"/>
        <v>#REF!</v>
      </c>
      <c r="T29" s="55">
        <v>2955.31</v>
      </c>
      <c r="U29" s="55">
        <v>3271.95</v>
      </c>
      <c r="V29" s="55">
        <v>3166.4</v>
      </c>
      <c r="W29" s="55"/>
      <c r="X29" s="84"/>
      <c r="Y29" s="101" t="s">
        <v>28</v>
      </c>
    </row>
    <row r="30" spans="1:25" s="3" customFormat="1" ht="30" customHeight="1">
      <c r="A30" s="27">
        <v>20</v>
      </c>
      <c r="B30" s="31" t="s">
        <v>88</v>
      </c>
      <c r="C30" s="29" t="s">
        <v>89</v>
      </c>
      <c r="D30" s="29" t="s">
        <v>24</v>
      </c>
      <c r="E30" s="30">
        <v>500000</v>
      </c>
      <c r="F30" s="30">
        <v>4.75</v>
      </c>
      <c r="G30" s="30">
        <v>3</v>
      </c>
      <c r="H30" s="29" t="s">
        <v>25</v>
      </c>
      <c r="I30" s="52" t="s">
        <v>86</v>
      </c>
      <c r="J30" s="117" t="s">
        <v>90</v>
      </c>
      <c r="K30" s="58" t="e">
        <f>#REF!/4.75*3</f>
        <v>#REF!</v>
      </c>
      <c r="L30" s="59" t="e">
        <f>LEFT(#REF!,8)</f>
        <v>#REF!</v>
      </c>
      <c r="M30" s="59" t="e">
        <f>RIGHT(#REF!,8)</f>
        <v>#REF!</v>
      </c>
      <c r="N30" s="60" t="e">
        <f t="shared" si="0"/>
        <v>#REF!</v>
      </c>
      <c r="O30" s="60" t="e">
        <f t="shared" si="1"/>
        <v>#REF!</v>
      </c>
      <c r="P30" s="59" t="e">
        <f t="shared" si="2"/>
        <v>#REF!</v>
      </c>
      <c r="Q30" s="85" t="e">
        <f t="shared" si="3"/>
        <v>#REF!</v>
      </c>
      <c r="R30" s="85" t="e">
        <f>#REF!-Q30</f>
        <v>#REF!</v>
      </c>
      <c r="S30" s="85" t="e">
        <f t="shared" si="5"/>
        <v>#REF!</v>
      </c>
      <c r="T30" s="55">
        <v>1979</v>
      </c>
      <c r="U30" s="55">
        <v>2044.97</v>
      </c>
      <c r="V30" s="55">
        <v>1847.07</v>
      </c>
      <c r="W30" s="55"/>
      <c r="X30" s="84"/>
      <c r="Y30" s="101" t="s">
        <v>28</v>
      </c>
    </row>
    <row r="31" spans="1:25" s="3" customFormat="1" ht="30" customHeight="1">
      <c r="A31" s="27">
        <v>21</v>
      </c>
      <c r="B31" s="31" t="s">
        <v>91</v>
      </c>
      <c r="C31" s="29" t="s">
        <v>92</v>
      </c>
      <c r="D31" s="23" t="s">
        <v>24</v>
      </c>
      <c r="E31" s="30">
        <v>1000000</v>
      </c>
      <c r="F31" s="30">
        <v>4.75</v>
      </c>
      <c r="G31" s="30">
        <v>3</v>
      </c>
      <c r="H31" s="29" t="s">
        <v>25</v>
      </c>
      <c r="I31" s="52" t="s">
        <v>86</v>
      </c>
      <c r="J31" s="118" t="s">
        <v>93</v>
      </c>
      <c r="K31" s="58" t="e">
        <f>#REF!/4.75*3</f>
        <v>#REF!</v>
      </c>
      <c r="L31" s="59" t="e">
        <f>LEFT(#REF!,8)</f>
        <v>#REF!</v>
      </c>
      <c r="M31" s="59" t="e">
        <f>RIGHT(#REF!,8)</f>
        <v>#REF!</v>
      </c>
      <c r="N31" s="60" t="e">
        <f t="shared" si="0"/>
        <v>#REF!</v>
      </c>
      <c r="O31" s="60" t="e">
        <f t="shared" si="1"/>
        <v>#REF!</v>
      </c>
      <c r="P31" s="59" t="e">
        <f t="shared" si="2"/>
        <v>#REF!</v>
      </c>
      <c r="Q31" s="85" t="e">
        <f t="shared" si="3"/>
        <v>#REF!</v>
      </c>
      <c r="R31" s="85" t="e">
        <f>#REF!-Q31</f>
        <v>#REF!</v>
      </c>
      <c r="S31" s="85" t="e">
        <f t="shared" si="5"/>
        <v>#REF!</v>
      </c>
      <c r="T31" s="55">
        <v>3694.13</v>
      </c>
      <c r="U31" s="55">
        <v>4089.93</v>
      </c>
      <c r="V31" s="55">
        <v>3958</v>
      </c>
      <c r="W31" s="55"/>
      <c r="X31" s="84"/>
      <c r="Y31" s="101" t="s">
        <v>28</v>
      </c>
    </row>
    <row r="32" spans="1:25" s="3" customFormat="1" ht="30" customHeight="1">
      <c r="A32" s="27"/>
      <c r="B32" s="31" t="s">
        <v>91</v>
      </c>
      <c r="C32" s="29" t="s">
        <v>92</v>
      </c>
      <c r="D32" s="26"/>
      <c r="E32" s="30">
        <v>2000000</v>
      </c>
      <c r="F32" s="30">
        <v>4.75</v>
      </c>
      <c r="G32" s="30">
        <v>3</v>
      </c>
      <c r="H32" s="29" t="s">
        <v>25</v>
      </c>
      <c r="I32" s="52" t="s">
        <v>86</v>
      </c>
      <c r="J32" s="118" t="s">
        <v>93</v>
      </c>
      <c r="K32" s="58" t="e">
        <f>#REF!/4.75*3</f>
        <v>#REF!</v>
      </c>
      <c r="L32" s="59" t="e">
        <f>LEFT(#REF!,8)</f>
        <v>#REF!</v>
      </c>
      <c r="M32" s="59" t="e">
        <f>RIGHT(#REF!,8)</f>
        <v>#REF!</v>
      </c>
      <c r="N32" s="60" t="e">
        <f t="shared" si="0"/>
        <v>#REF!</v>
      </c>
      <c r="O32" s="60" t="e">
        <f t="shared" si="1"/>
        <v>#REF!</v>
      </c>
      <c r="P32" s="59" t="e">
        <f t="shared" si="2"/>
        <v>#REF!</v>
      </c>
      <c r="Q32" s="85" t="e">
        <f t="shared" si="3"/>
        <v>#REF!</v>
      </c>
      <c r="R32" s="85" t="e">
        <f>#REF!-Q32</f>
        <v>#REF!</v>
      </c>
      <c r="S32" s="85" t="e">
        <f t="shared" si="5"/>
        <v>#REF!</v>
      </c>
      <c r="T32" s="55">
        <v>7388.27</v>
      </c>
      <c r="U32" s="55">
        <v>8179.87</v>
      </c>
      <c r="V32" s="55">
        <v>7916</v>
      </c>
      <c r="W32" s="55"/>
      <c r="X32" s="84"/>
      <c r="Y32" s="101" t="s">
        <v>28</v>
      </c>
    </row>
    <row r="33" spans="1:25" s="3" customFormat="1" ht="30" customHeight="1">
      <c r="A33" s="27">
        <v>22</v>
      </c>
      <c r="B33" s="31" t="s">
        <v>94</v>
      </c>
      <c r="C33" s="29" t="s">
        <v>95</v>
      </c>
      <c r="D33" s="23" t="s">
        <v>24</v>
      </c>
      <c r="E33" s="30">
        <v>1000000</v>
      </c>
      <c r="F33" s="30">
        <v>4.75</v>
      </c>
      <c r="G33" s="30">
        <v>3</v>
      </c>
      <c r="H33" s="29" t="s">
        <v>25</v>
      </c>
      <c r="I33" s="52" t="s">
        <v>86</v>
      </c>
      <c r="J33" s="118" t="s">
        <v>96</v>
      </c>
      <c r="K33" s="58" t="e">
        <f>#REF!/4.75*3</f>
        <v>#REF!</v>
      </c>
      <c r="L33" s="59" t="e">
        <f>LEFT(#REF!,8)</f>
        <v>#REF!</v>
      </c>
      <c r="M33" s="59" t="e">
        <f>RIGHT(#REF!,8)</f>
        <v>#REF!</v>
      </c>
      <c r="N33" s="60" t="e">
        <f t="shared" si="0"/>
        <v>#REF!</v>
      </c>
      <c r="O33" s="60" t="e">
        <f t="shared" si="1"/>
        <v>#REF!</v>
      </c>
      <c r="P33" s="59" t="e">
        <f t="shared" si="2"/>
        <v>#REF!</v>
      </c>
      <c r="Q33" s="85" t="e">
        <f t="shared" si="3"/>
        <v>#REF!</v>
      </c>
      <c r="R33" s="85" t="e">
        <f>#REF!-Q33</f>
        <v>#REF!</v>
      </c>
      <c r="S33" s="85" t="e">
        <f t="shared" si="5"/>
        <v>#REF!</v>
      </c>
      <c r="T33" s="55">
        <v>3694.13</v>
      </c>
      <c r="U33" s="55">
        <v>4089.93</v>
      </c>
      <c r="V33" s="55">
        <v>3958</v>
      </c>
      <c r="W33" s="55"/>
      <c r="X33" s="84"/>
      <c r="Y33" s="101" t="s">
        <v>28</v>
      </c>
    </row>
    <row r="34" spans="1:25" s="3" customFormat="1" ht="30" customHeight="1">
      <c r="A34" s="27"/>
      <c r="B34" s="31"/>
      <c r="C34" s="29" t="s">
        <v>95</v>
      </c>
      <c r="D34" s="26"/>
      <c r="E34" s="30">
        <v>2000000</v>
      </c>
      <c r="F34" s="30">
        <v>4.75</v>
      </c>
      <c r="G34" s="30">
        <v>3</v>
      </c>
      <c r="H34" s="29" t="s">
        <v>25</v>
      </c>
      <c r="I34" s="52" t="s">
        <v>86</v>
      </c>
      <c r="J34" s="118" t="s">
        <v>96</v>
      </c>
      <c r="K34" s="58" t="e">
        <f>#REF!/4.75*3</f>
        <v>#REF!</v>
      </c>
      <c r="L34" s="59" t="e">
        <f>LEFT(#REF!,8)</f>
        <v>#REF!</v>
      </c>
      <c r="M34" s="59" t="e">
        <f>RIGHT(#REF!,8)</f>
        <v>#REF!</v>
      </c>
      <c r="N34" s="60" t="e">
        <f t="shared" si="0"/>
        <v>#REF!</v>
      </c>
      <c r="O34" s="60" t="e">
        <f t="shared" si="1"/>
        <v>#REF!</v>
      </c>
      <c r="P34" s="59" t="e">
        <f t="shared" si="2"/>
        <v>#REF!</v>
      </c>
      <c r="Q34" s="85" t="e">
        <f t="shared" si="3"/>
        <v>#REF!</v>
      </c>
      <c r="R34" s="85" t="e">
        <f>#REF!-Q34</f>
        <v>#REF!</v>
      </c>
      <c r="S34" s="85" t="e">
        <f t="shared" si="5"/>
        <v>#REF!</v>
      </c>
      <c r="T34" s="91">
        <v>7388.27</v>
      </c>
      <c r="U34" s="91">
        <v>8179.87</v>
      </c>
      <c r="V34" s="91">
        <v>7916</v>
      </c>
      <c r="W34" s="91"/>
      <c r="X34" s="92"/>
      <c r="Y34" s="101" t="s">
        <v>28</v>
      </c>
    </row>
    <row r="35" spans="1:25" s="1" customFormat="1" ht="30" customHeight="1">
      <c r="A35" s="27">
        <v>23</v>
      </c>
      <c r="B35" s="31" t="s">
        <v>97</v>
      </c>
      <c r="C35" s="29" t="s">
        <v>98</v>
      </c>
      <c r="D35" s="29" t="s">
        <v>24</v>
      </c>
      <c r="E35" s="30">
        <v>1000000</v>
      </c>
      <c r="F35" s="30">
        <v>4.75</v>
      </c>
      <c r="G35" s="30">
        <v>3</v>
      </c>
      <c r="H35" s="29" t="s">
        <v>25</v>
      </c>
      <c r="I35" s="56" t="s">
        <v>99</v>
      </c>
      <c r="J35" s="73" t="s">
        <v>100</v>
      </c>
      <c r="K35" s="58" t="e">
        <f>#REF!/4.75*3</f>
        <v>#REF!</v>
      </c>
      <c r="L35" s="59" t="e">
        <f>LEFT(#REF!,8)</f>
        <v>#REF!</v>
      </c>
      <c r="M35" s="59" t="e">
        <f>RIGHT(#REF!,8)</f>
        <v>#REF!</v>
      </c>
      <c r="N35" s="60" t="e">
        <f t="shared" si="0"/>
        <v>#REF!</v>
      </c>
      <c r="O35" s="60" t="e">
        <f t="shared" si="1"/>
        <v>#REF!</v>
      </c>
      <c r="P35" s="59" t="e">
        <f t="shared" si="2"/>
        <v>#REF!</v>
      </c>
      <c r="Q35" s="85" t="e">
        <f t="shared" si="3"/>
        <v>#REF!</v>
      </c>
      <c r="R35" s="85" t="e">
        <f>#REF!-Q35</f>
        <v>#REF!</v>
      </c>
      <c r="S35" s="85" t="e">
        <f t="shared" si="5"/>
        <v>#REF!</v>
      </c>
      <c r="T35" s="93">
        <v>3694.13</v>
      </c>
      <c r="U35" s="93">
        <v>4089.93</v>
      </c>
      <c r="V35" s="93">
        <v>3958</v>
      </c>
      <c r="W35" s="93"/>
      <c r="X35" s="94"/>
      <c r="Y35" s="101" t="s">
        <v>28</v>
      </c>
    </row>
    <row r="36" spans="1:25" s="2" customFormat="1" ht="30" customHeight="1">
      <c r="A36" s="27">
        <v>24</v>
      </c>
      <c r="B36" s="31" t="s">
        <v>101</v>
      </c>
      <c r="C36" s="29" t="s">
        <v>102</v>
      </c>
      <c r="D36" s="29" t="s">
        <v>24</v>
      </c>
      <c r="E36" s="30">
        <v>3000000</v>
      </c>
      <c r="F36" s="30">
        <v>4.75</v>
      </c>
      <c r="G36" s="30">
        <v>3</v>
      </c>
      <c r="H36" s="29" t="s">
        <v>25</v>
      </c>
      <c r="I36" s="56" t="s">
        <v>99</v>
      </c>
      <c r="J36" s="73" t="s">
        <v>103</v>
      </c>
      <c r="K36" s="61" t="e">
        <f>#REF!/4.75*3</f>
        <v>#REF!</v>
      </c>
      <c r="L36" s="62" t="e">
        <f>LEFT(#REF!,8)</f>
        <v>#REF!</v>
      </c>
      <c r="M36" s="62" t="e">
        <f>RIGHT(#REF!,8)</f>
        <v>#REF!</v>
      </c>
      <c r="N36" s="60" t="e">
        <f t="shared" si="0"/>
        <v>#REF!</v>
      </c>
      <c r="O36" s="60" t="e">
        <f t="shared" si="1"/>
        <v>#REF!</v>
      </c>
      <c r="P36" s="62" t="e">
        <f t="shared" si="2"/>
        <v>#REF!</v>
      </c>
      <c r="Q36" s="87" t="e">
        <f t="shared" si="3"/>
        <v>#REF!</v>
      </c>
      <c r="R36" s="87" t="e">
        <f>#REF!-Q36</f>
        <v>#REF!</v>
      </c>
      <c r="S36" s="87" t="e">
        <f t="shared" si="5"/>
        <v>#REF!</v>
      </c>
      <c r="T36" s="95">
        <v>12269.8</v>
      </c>
      <c r="U36" s="95">
        <v>11082.4</v>
      </c>
      <c r="V36" s="95">
        <v>12269.8</v>
      </c>
      <c r="W36" s="95"/>
      <c r="X36" s="96"/>
      <c r="Y36" s="101" t="s">
        <v>28</v>
      </c>
    </row>
    <row r="37" spans="1:25" s="1" customFormat="1" ht="30" customHeight="1">
      <c r="A37" s="27">
        <v>25</v>
      </c>
      <c r="B37" s="31" t="s">
        <v>104</v>
      </c>
      <c r="C37" s="23" t="s">
        <v>105</v>
      </c>
      <c r="D37" s="23" t="s">
        <v>24</v>
      </c>
      <c r="E37" s="30">
        <v>300000</v>
      </c>
      <c r="F37" s="30">
        <v>4.75</v>
      </c>
      <c r="G37" s="30">
        <v>3</v>
      </c>
      <c r="H37" s="29" t="s">
        <v>25</v>
      </c>
      <c r="I37" s="66" t="s">
        <v>106</v>
      </c>
      <c r="J37" s="67" t="s">
        <v>107</v>
      </c>
      <c r="K37" s="58" t="e">
        <f>#REF!/4.75*3</f>
        <v>#REF!</v>
      </c>
      <c r="L37" s="59" t="e">
        <f>LEFT(#REF!,8)</f>
        <v>#REF!</v>
      </c>
      <c r="M37" s="59" t="e">
        <f>RIGHT(#REF!,8)</f>
        <v>#REF!</v>
      </c>
      <c r="N37" s="60" t="e">
        <f t="shared" si="0"/>
        <v>#REF!</v>
      </c>
      <c r="O37" s="60" t="e">
        <f t="shared" si="1"/>
        <v>#REF!</v>
      </c>
      <c r="P37" s="59" t="e">
        <f t="shared" si="2"/>
        <v>#REF!</v>
      </c>
      <c r="Q37" s="85" t="e">
        <f t="shared" si="3"/>
        <v>#REF!</v>
      </c>
      <c r="R37" s="85" t="e">
        <f>#REF!-Q37</f>
        <v>#REF!</v>
      </c>
      <c r="S37" s="85" t="e">
        <f t="shared" si="5"/>
        <v>#REF!</v>
      </c>
      <c r="T37" s="93">
        <v>1108.24</v>
      </c>
      <c r="U37" s="93">
        <v>1226.98</v>
      </c>
      <c r="V37" s="93">
        <v>1187.4</v>
      </c>
      <c r="W37" s="93"/>
      <c r="X37" s="94"/>
      <c r="Y37" s="101" t="s">
        <v>28</v>
      </c>
    </row>
    <row r="38" spans="1:25" s="1" customFormat="1" ht="30" customHeight="1">
      <c r="A38" s="27"/>
      <c r="B38" s="31"/>
      <c r="C38" s="26"/>
      <c r="D38" s="26"/>
      <c r="E38" s="30">
        <v>2000000</v>
      </c>
      <c r="F38" s="30">
        <v>4.75</v>
      </c>
      <c r="G38" s="30">
        <v>3</v>
      </c>
      <c r="H38" s="29" t="s">
        <v>25</v>
      </c>
      <c r="I38" s="68"/>
      <c r="J38" s="69"/>
      <c r="K38" s="58" t="e">
        <f>#REF!/4.75*3</f>
        <v>#REF!</v>
      </c>
      <c r="L38" s="59" t="e">
        <f>LEFT(#REF!,8)</f>
        <v>#REF!</v>
      </c>
      <c r="M38" s="59" t="e">
        <f>RIGHT(#REF!,8)</f>
        <v>#REF!</v>
      </c>
      <c r="N38" s="60" t="e">
        <f t="shared" si="0"/>
        <v>#REF!</v>
      </c>
      <c r="O38" s="60" t="e">
        <f t="shared" si="1"/>
        <v>#REF!</v>
      </c>
      <c r="P38" s="59" t="e">
        <f t="shared" si="2"/>
        <v>#REF!</v>
      </c>
      <c r="Q38" s="85" t="e">
        <f t="shared" si="3"/>
        <v>#REF!</v>
      </c>
      <c r="R38" s="85" t="e">
        <f>#REF!-Q38</f>
        <v>#REF!</v>
      </c>
      <c r="S38" s="85" t="e">
        <f t="shared" si="5"/>
        <v>#REF!</v>
      </c>
      <c r="T38" s="93">
        <v>7388.27</v>
      </c>
      <c r="U38" s="93">
        <v>8179.87</v>
      </c>
      <c r="V38" s="93">
        <v>7916</v>
      </c>
      <c r="W38" s="93"/>
      <c r="X38" s="94"/>
      <c r="Y38" s="101" t="s">
        <v>28</v>
      </c>
    </row>
    <row r="39" spans="1:25" s="1" customFormat="1" ht="30" customHeight="1">
      <c r="A39" s="27">
        <v>26</v>
      </c>
      <c r="B39" s="32" t="s">
        <v>108</v>
      </c>
      <c r="C39" s="23" t="s">
        <v>109</v>
      </c>
      <c r="D39" s="23" t="s">
        <v>24</v>
      </c>
      <c r="E39" s="30">
        <v>700000</v>
      </c>
      <c r="F39" s="30">
        <v>4.75</v>
      </c>
      <c r="G39" s="30">
        <v>3</v>
      </c>
      <c r="H39" s="29" t="s">
        <v>25</v>
      </c>
      <c r="I39" s="66" t="s">
        <v>106</v>
      </c>
      <c r="J39" s="67" t="s">
        <v>110</v>
      </c>
      <c r="K39" s="58" t="e">
        <f>#REF!/4.75*3</f>
        <v>#REF!</v>
      </c>
      <c r="L39" s="59" t="e">
        <f>LEFT(#REF!,8)</f>
        <v>#REF!</v>
      </c>
      <c r="M39" s="59" t="e">
        <f>RIGHT(#REF!,8)</f>
        <v>#REF!</v>
      </c>
      <c r="N39" s="60" t="e">
        <f aca="true" t="shared" si="6" ref="N39:N59">DATE(LEFT(L39,4),MID(L39,5,2),RIGHT(L39,2))</f>
        <v>#REF!</v>
      </c>
      <c r="O39" s="60" t="e">
        <f aca="true" t="shared" si="7" ref="O39:O59">DATE(LEFT(M39,4),MID(M39,5,2),RIGHT(M39,2))</f>
        <v>#REF!</v>
      </c>
      <c r="P39" s="59" t="e">
        <f aca="true" t="shared" si="8" ref="P39:P59">O39-N39</f>
        <v>#REF!</v>
      </c>
      <c r="Q39" s="85" t="e">
        <f aca="true" t="shared" si="9" ref="Q39:Q59">E39*3.958*P39/30000</f>
        <v>#REF!</v>
      </c>
      <c r="R39" s="85" t="e">
        <f>#REF!-Q39</f>
        <v>#REF!</v>
      </c>
      <c r="S39" s="85" t="e">
        <f t="shared" si="5"/>
        <v>#REF!</v>
      </c>
      <c r="T39" s="93">
        <v>2585.89</v>
      </c>
      <c r="U39" s="93">
        <v>2862.95</v>
      </c>
      <c r="V39" s="93">
        <v>2770.6</v>
      </c>
      <c r="W39" s="93"/>
      <c r="X39" s="94"/>
      <c r="Y39" s="101" t="s">
        <v>28</v>
      </c>
    </row>
    <row r="40" spans="1:25" s="1" customFormat="1" ht="30" customHeight="1">
      <c r="A40" s="27"/>
      <c r="B40" s="33"/>
      <c r="C40" s="26"/>
      <c r="D40" s="26"/>
      <c r="E40" s="30">
        <v>1900000</v>
      </c>
      <c r="F40" s="30">
        <v>4.75</v>
      </c>
      <c r="G40" s="30">
        <v>3</v>
      </c>
      <c r="H40" s="29" t="s">
        <v>25</v>
      </c>
      <c r="I40" s="68"/>
      <c r="J40" s="69"/>
      <c r="K40" s="58" t="e">
        <f>#REF!/4.75*3</f>
        <v>#REF!</v>
      </c>
      <c r="L40" s="59" t="e">
        <f>LEFT(#REF!,8)</f>
        <v>#REF!</v>
      </c>
      <c r="M40" s="59" t="e">
        <f>RIGHT(#REF!,8)</f>
        <v>#REF!</v>
      </c>
      <c r="N40" s="60" t="e">
        <f t="shared" si="6"/>
        <v>#REF!</v>
      </c>
      <c r="O40" s="60" t="e">
        <f t="shared" si="7"/>
        <v>#REF!</v>
      </c>
      <c r="P40" s="59" t="e">
        <f t="shared" si="8"/>
        <v>#REF!</v>
      </c>
      <c r="Q40" s="85" t="e">
        <f t="shared" si="9"/>
        <v>#REF!</v>
      </c>
      <c r="R40" s="85" t="e">
        <f>#REF!-Q40</f>
        <v>#REF!</v>
      </c>
      <c r="S40" s="85" t="e">
        <f t="shared" si="5"/>
        <v>#REF!</v>
      </c>
      <c r="T40" s="93">
        <v>7018.85</v>
      </c>
      <c r="U40" s="93">
        <v>7748.46</v>
      </c>
      <c r="V40" s="93">
        <v>22.41</v>
      </c>
      <c r="W40" s="93">
        <v>7520.2</v>
      </c>
      <c r="X40" s="94"/>
      <c r="Y40" s="101" t="s">
        <v>28</v>
      </c>
    </row>
    <row r="41" spans="1:25" s="1" customFormat="1" ht="30" customHeight="1">
      <c r="A41" s="27">
        <v>27</v>
      </c>
      <c r="B41" s="31" t="s">
        <v>111</v>
      </c>
      <c r="C41" s="29" t="s">
        <v>98</v>
      </c>
      <c r="D41" s="29" t="s">
        <v>24</v>
      </c>
      <c r="E41" s="30">
        <v>2000000</v>
      </c>
      <c r="F41" s="30">
        <v>4.75</v>
      </c>
      <c r="G41" s="30">
        <v>3</v>
      </c>
      <c r="H41" s="29" t="s">
        <v>25</v>
      </c>
      <c r="I41" s="56" t="s">
        <v>106</v>
      </c>
      <c r="J41" s="73" t="s">
        <v>112</v>
      </c>
      <c r="K41" s="58" t="e">
        <f>#REF!/4.75*3</f>
        <v>#REF!</v>
      </c>
      <c r="L41" s="59" t="e">
        <f>LEFT(#REF!,8)</f>
        <v>#REF!</v>
      </c>
      <c r="M41" s="59" t="e">
        <f>RIGHT(#REF!,8)</f>
        <v>#REF!</v>
      </c>
      <c r="N41" s="60" t="e">
        <f t="shared" si="6"/>
        <v>#REF!</v>
      </c>
      <c r="O41" s="60" t="e">
        <f t="shared" si="7"/>
        <v>#REF!</v>
      </c>
      <c r="P41" s="59" t="e">
        <f t="shared" si="8"/>
        <v>#REF!</v>
      </c>
      <c r="Q41" s="85" t="e">
        <f t="shared" si="9"/>
        <v>#REF!</v>
      </c>
      <c r="R41" s="85" t="e">
        <f>#REF!-Q41</f>
        <v>#REF!</v>
      </c>
      <c r="S41" s="85" t="e">
        <f t="shared" si="5"/>
        <v>#REF!</v>
      </c>
      <c r="T41" s="93">
        <v>7388.27</v>
      </c>
      <c r="U41" s="93">
        <v>8179.87</v>
      </c>
      <c r="V41" s="93">
        <v>7916</v>
      </c>
      <c r="W41" s="93"/>
      <c r="X41" s="94"/>
      <c r="Y41" s="101" t="s">
        <v>28</v>
      </c>
    </row>
    <row r="42" spans="1:25" s="1" customFormat="1" ht="30" customHeight="1">
      <c r="A42" s="27">
        <v>28</v>
      </c>
      <c r="B42" s="31" t="s">
        <v>113</v>
      </c>
      <c r="C42" s="29" t="s">
        <v>114</v>
      </c>
      <c r="D42" s="29" t="s">
        <v>24</v>
      </c>
      <c r="E42" s="30">
        <v>2000000</v>
      </c>
      <c r="F42" s="30">
        <v>4.75</v>
      </c>
      <c r="G42" s="30">
        <v>3</v>
      </c>
      <c r="H42" s="29" t="s">
        <v>25</v>
      </c>
      <c r="I42" s="56" t="s">
        <v>115</v>
      </c>
      <c r="J42" s="57" t="s">
        <v>116</v>
      </c>
      <c r="K42" s="58" t="e">
        <f>#REF!/4.75*3</f>
        <v>#REF!</v>
      </c>
      <c r="L42" s="59" t="e">
        <f>LEFT(#REF!,8)</f>
        <v>#REF!</v>
      </c>
      <c r="M42" s="59" t="e">
        <f>RIGHT(#REF!,8)</f>
        <v>#REF!</v>
      </c>
      <c r="N42" s="60" t="e">
        <f t="shared" si="6"/>
        <v>#REF!</v>
      </c>
      <c r="O42" s="60" t="e">
        <f t="shared" si="7"/>
        <v>#REF!</v>
      </c>
      <c r="P42" s="59" t="e">
        <f t="shared" si="8"/>
        <v>#REF!</v>
      </c>
      <c r="Q42" s="85" t="e">
        <f t="shared" si="9"/>
        <v>#REF!</v>
      </c>
      <c r="R42" s="85" t="e">
        <f>#REF!-Q42</f>
        <v>#REF!</v>
      </c>
      <c r="S42" s="85" t="e">
        <f t="shared" si="5"/>
        <v>#REF!</v>
      </c>
      <c r="T42" s="93">
        <v>7388.27</v>
      </c>
      <c r="U42" s="93">
        <v>8179.87</v>
      </c>
      <c r="V42" s="93">
        <v>7916</v>
      </c>
      <c r="W42" s="93"/>
      <c r="X42" s="94"/>
      <c r="Y42" s="101" t="s">
        <v>28</v>
      </c>
    </row>
    <row r="43" spans="1:25" s="1" customFormat="1" ht="30" customHeight="1">
      <c r="A43" s="27">
        <v>29</v>
      </c>
      <c r="B43" s="31" t="s">
        <v>117</v>
      </c>
      <c r="C43" s="29" t="s">
        <v>118</v>
      </c>
      <c r="D43" s="29" t="s">
        <v>24</v>
      </c>
      <c r="E43" s="30">
        <v>2000000</v>
      </c>
      <c r="F43" s="30">
        <v>4.75</v>
      </c>
      <c r="G43" s="30">
        <v>3</v>
      </c>
      <c r="H43" s="29" t="s">
        <v>25</v>
      </c>
      <c r="I43" s="56" t="s">
        <v>115</v>
      </c>
      <c r="J43" s="57" t="s">
        <v>119</v>
      </c>
      <c r="K43" s="58" t="e">
        <f>#REF!/4.75*3</f>
        <v>#REF!</v>
      </c>
      <c r="L43" s="59" t="e">
        <f>LEFT(#REF!,8)</f>
        <v>#REF!</v>
      </c>
      <c r="M43" s="59" t="e">
        <f>RIGHT(#REF!,8)</f>
        <v>#REF!</v>
      </c>
      <c r="N43" s="60" t="e">
        <f t="shared" si="6"/>
        <v>#REF!</v>
      </c>
      <c r="O43" s="60" t="e">
        <f t="shared" si="7"/>
        <v>#REF!</v>
      </c>
      <c r="P43" s="59" t="e">
        <f t="shared" si="8"/>
        <v>#REF!</v>
      </c>
      <c r="Q43" s="85" t="e">
        <f t="shared" si="9"/>
        <v>#REF!</v>
      </c>
      <c r="R43" s="85" t="e">
        <f>#REF!-Q43</f>
        <v>#REF!</v>
      </c>
      <c r="S43" s="85" t="e">
        <f t="shared" si="5"/>
        <v>#REF!</v>
      </c>
      <c r="T43" s="93">
        <v>7388.27</v>
      </c>
      <c r="U43" s="93">
        <v>8179.87</v>
      </c>
      <c r="V43" s="93">
        <v>7916</v>
      </c>
      <c r="W43" s="93"/>
      <c r="X43" s="94"/>
      <c r="Y43" s="101" t="s">
        <v>28</v>
      </c>
    </row>
    <row r="44" spans="1:25" s="1" customFormat="1" ht="30" customHeight="1">
      <c r="A44" s="27">
        <v>30</v>
      </c>
      <c r="B44" s="31" t="s">
        <v>120</v>
      </c>
      <c r="C44" s="29" t="s">
        <v>121</v>
      </c>
      <c r="D44" s="29" t="s">
        <v>24</v>
      </c>
      <c r="E44" s="30">
        <v>600000</v>
      </c>
      <c r="F44" s="30">
        <v>4.75</v>
      </c>
      <c r="G44" s="30">
        <v>3</v>
      </c>
      <c r="H44" s="29" t="s">
        <v>25</v>
      </c>
      <c r="I44" s="56" t="s">
        <v>115</v>
      </c>
      <c r="J44" s="57" t="s">
        <v>122</v>
      </c>
      <c r="K44" s="58" t="e">
        <f>#REF!/4.75*3</f>
        <v>#REF!</v>
      </c>
      <c r="L44" s="59" t="e">
        <f>LEFT(#REF!,8)</f>
        <v>#REF!</v>
      </c>
      <c r="M44" s="59" t="e">
        <f>RIGHT(#REF!,8)</f>
        <v>#REF!</v>
      </c>
      <c r="N44" s="60" t="e">
        <f t="shared" si="6"/>
        <v>#REF!</v>
      </c>
      <c r="O44" s="60" t="e">
        <f t="shared" si="7"/>
        <v>#REF!</v>
      </c>
      <c r="P44" s="59" t="e">
        <f t="shared" si="8"/>
        <v>#REF!</v>
      </c>
      <c r="Q44" s="85" t="e">
        <f t="shared" si="9"/>
        <v>#REF!</v>
      </c>
      <c r="R44" s="85" t="e">
        <f>#REF!-Q44</f>
        <v>#REF!</v>
      </c>
      <c r="S44" s="85" t="e">
        <f t="shared" si="5"/>
        <v>#REF!</v>
      </c>
      <c r="T44" s="93">
        <v>2216.48</v>
      </c>
      <c r="U44" s="93">
        <v>2216.39</v>
      </c>
      <c r="V44" s="93">
        <v>237.57</v>
      </c>
      <c r="W44" s="93">
        <v>2374.8</v>
      </c>
      <c r="X44" s="94"/>
      <c r="Y44" s="101" t="s">
        <v>28</v>
      </c>
    </row>
    <row r="45" spans="1:25" s="1" customFormat="1" ht="30" customHeight="1">
      <c r="A45" s="27">
        <v>31</v>
      </c>
      <c r="B45" s="31" t="s">
        <v>123</v>
      </c>
      <c r="C45" s="29" t="s">
        <v>124</v>
      </c>
      <c r="D45" s="29" t="s">
        <v>24</v>
      </c>
      <c r="E45" s="30">
        <v>2000000</v>
      </c>
      <c r="F45" s="30">
        <v>4.75</v>
      </c>
      <c r="G45" s="30">
        <v>3</v>
      </c>
      <c r="H45" s="29" t="s">
        <v>25</v>
      </c>
      <c r="I45" s="56" t="s">
        <v>115</v>
      </c>
      <c r="J45" s="57" t="s">
        <v>125</v>
      </c>
      <c r="K45" s="58" t="e">
        <f>#REF!/4.75*3</f>
        <v>#REF!</v>
      </c>
      <c r="L45" s="59" t="e">
        <f>LEFT(#REF!,8)</f>
        <v>#REF!</v>
      </c>
      <c r="M45" s="59" t="e">
        <f>RIGHT(#REF!,8)</f>
        <v>#REF!</v>
      </c>
      <c r="N45" s="60" t="e">
        <f t="shared" si="6"/>
        <v>#REF!</v>
      </c>
      <c r="O45" s="60" t="e">
        <f t="shared" si="7"/>
        <v>#REF!</v>
      </c>
      <c r="P45" s="59" t="e">
        <f t="shared" si="8"/>
        <v>#REF!</v>
      </c>
      <c r="Q45" s="85" t="e">
        <f t="shared" si="9"/>
        <v>#REF!</v>
      </c>
      <c r="R45" s="85" t="e">
        <f>#REF!-Q45</f>
        <v>#REF!</v>
      </c>
      <c r="S45" s="85" t="e">
        <f t="shared" si="5"/>
        <v>#REF!</v>
      </c>
      <c r="T45" s="93">
        <v>7388.27</v>
      </c>
      <c r="U45" s="93">
        <v>8179.87</v>
      </c>
      <c r="V45" s="93">
        <v>7916</v>
      </c>
      <c r="W45" s="93"/>
      <c r="X45" s="94"/>
      <c r="Y45" s="101" t="s">
        <v>28</v>
      </c>
    </row>
    <row r="46" spans="1:25" s="1" customFormat="1" ht="30" customHeight="1">
      <c r="A46" s="27">
        <v>32</v>
      </c>
      <c r="B46" s="31" t="s">
        <v>126</v>
      </c>
      <c r="C46" s="34" t="s">
        <v>127</v>
      </c>
      <c r="D46" s="23" t="s">
        <v>24</v>
      </c>
      <c r="E46" s="30">
        <v>1800000</v>
      </c>
      <c r="F46" s="30">
        <v>4.75</v>
      </c>
      <c r="G46" s="30">
        <v>3</v>
      </c>
      <c r="H46" s="29" t="s">
        <v>25</v>
      </c>
      <c r="I46" s="66" t="s">
        <v>62</v>
      </c>
      <c r="J46" s="74" t="s">
        <v>128</v>
      </c>
      <c r="K46" s="58" t="e">
        <f>#REF!/4.75*3</f>
        <v>#REF!</v>
      </c>
      <c r="L46" s="59" t="e">
        <f>LEFT(#REF!,8)</f>
        <v>#REF!</v>
      </c>
      <c r="M46" s="59" t="e">
        <f>RIGHT(#REF!,8)</f>
        <v>#REF!</v>
      </c>
      <c r="N46" s="60" t="e">
        <f t="shared" si="6"/>
        <v>#REF!</v>
      </c>
      <c r="O46" s="60" t="e">
        <f t="shared" si="7"/>
        <v>#REF!</v>
      </c>
      <c r="P46" s="59" t="e">
        <f t="shared" si="8"/>
        <v>#REF!</v>
      </c>
      <c r="Q46" s="85" t="e">
        <f t="shared" si="9"/>
        <v>#REF!</v>
      </c>
      <c r="R46" s="85" t="e">
        <f>#REF!-Q46</f>
        <v>#REF!</v>
      </c>
      <c r="S46" s="85" t="e">
        <f t="shared" si="5"/>
        <v>#REF!</v>
      </c>
      <c r="T46" s="93">
        <v>6649.44</v>
      </c>
      <c r="U46" s="93">
        <v>7361.88</v>
      </c>
      <c r="V46" s="93">
        <v>7124.4</v>
      </c>
      <c r="W46" s="93"/>
      <c r="X46" s="94"/>
      <c r="Y46" s="101" t="s">
        <v>28</v>
      </c>
    </row>
    <row r="47" spans="1:25" s="1" customFormat="1" ht="30" customHeight="1">
      <c r="A47" s="27"/>
      <c r="B47" s="31"/>
      <c r="C47" s="34" t="s">
        <v>129</v>
      </c>
      <c r="D47" s="26"/>
      <c r="E47" s="30">
        <v>1200000</v>
      </c>
      <c r="F47" s="30">
        <v>4.75</v>
      </c>
      <c r="G47" s="30">
        <v>3</v>
      </c>
      <c r="H47" s="29" t="s">
        <v>25</v>
      </c>
      <c r="I47" s="68"/>
      <c r="J47" s="75" t="s">
        <v>128</v>
      </c>
      <c r="K47" s="58" t="e">
        <f>#REF!/4.75*3</f>
        <v>#REF!</v>
      </c>
      <c r="L47" s="59" t="e">
        <f>LEFT(#REF!,8)</f>
        <v>#REF!</v>
      </c>
      <c r="M47" s="59" t="e">
        <f>RIGHT(#REF!,8)</f>
        <v>#REF!</v>
      </c>
      <c r="N47" s="60" t="e">
        <f t="shared" si="6"/>
        <v>#REF!</v>
      </c>
      <c r="O47" s="60" t="e">
        <f t="shared" si="7"/>
        <v>#REF!</v>
      </c>
      <c r="P47" s="59" t="e">
        <f t="shared" si="8"/>
        <v>#REF!</v>
      </c>
      <c r="Q47" s="85" t="e">
        <f t="shared" si="9"/>
        <v>#REF!</v>
      </c>
      <c r="R47" s="85" t="e">
        <f>#REF!-Q47</f>
        <v>#REF!</v>
      </c>
      <c r="S47" s="85" t="e">
        <f t="shared" si="5"/>
        <v>#REF!</v>
      </c>
      <c r="T47" s="93">
        <v>4432.96</v>
      </c>
      <c r="U47" s="93">
        <v>4907.92</v>
      </c>
      <c r="V47" s="93">
        <v>4749.6</v>
      </c>
      <c r="W47" s="93"/>
      <c r="X47" s="94"/>
      <c r="Y47" s="101" t="s">
        <v>28</v>
      </c>
    </row>
    <row r="48" spans="1:25" s="1" customFormat="1" ht="30" customHeight="1">
      <c r="A48" s="27">
        <v>33</v>
      </c>
      <c r="B48" s="28" t="s">
        <v>130</v>
      </c>
      <c r="C48" s="29" t="s">
        <v>131</v>
      </c>
      <c r="D48" s="29" t="s">
        <v>24</v>
      </c>
      <c r="E48" s="30">
        <v>1400000</v>
      </c>
      <c r="F48" s="30">
        <v>4.75</v>
      </c>
      <c r="G48" s="30">
        <v>3</v>
      </c>
      <c r="H48" s="29" t="s">
        <v>25</v>
      </c>
      <c r="I48" s="56" t="s">
        <v>132</v>
      </c>
      <c r="J48" s="57" t="s">
        <v>133</v>
      </c>
      <c r="K48" s="58" t="e">
        <f>#REF!/4.75*3</f>
        <v>#REF!</v>
      </c>
      <c r="L48" s="59" t="e">
        <f>LEFT(#REF!,8)</f>
        <v>#REF!</v>
      </c>
      <c r="M48" s="59" t="e">
        <f>RIGHT(#REF!,8)</f>
        <v>#REF!</v>
      </c>
      <c r="N48" s="60" t="e">
        <f t="shared" si="6"/>
        <v>#REF!</v>
      </c>
      <c r="O48" s="60" t="e">
        <f t="shared" si="7"/>
        <v>#REF!</v>
      </c>
      <c r="P48" s="59" t="e">
        <f t="shared" si="8"/>
        <v>#REF!</v>
      </c>
      <c r="Q48" s="85" t="e">
        <f t="shared" si="9"/>
        <v>#REF!</v>
      </c>
      <c r="R48" s="85" t="e">
        <f>#REF!-Q48</f>
        <v>#REF!</v>
      </c>
      <c r="S48" s="85" t="e">
        <f t="shared" si="5"/>
        <v>#REF!</v>
      </c>
      <c r="T48" s="93">
        <v>4987.08</v>
      </c>
      <c r="U48" s="93">
        <v>5012.92</v>
      </c>
      <c r="V48" s="93">
        <v>1.07</v>
      </c>
      <c r="W48" s="93">
        <v>5883.71</v>
      </c>
      <c r="X48" s="94"/>
      <c r="Y48" s="101" t="s">
        <v>28</v>
      </c>
    </row>
    <row r="49" spans="1:25" s="1" customFormat="1" ht="30" customHeight="1">
      <c r="A49" s="27">
        <v>34</v>
      </c>
      <c r="B49" s="28" t="s">
        <v>134</v>
      </c>
      <c r="C49" s="29" t="s">
        <v>135</v>
      </c>
      <c r="D49" s="29" t="s">
        <v>24</v>
      </c>
      <c r="E49" s="30">
        <v>1000000</v>
      </c>
      <c r="F49" s="30">
        <v>4.75</v>
      </c>
      <c r="G49" s="30">
        <v>3</v>
      </c>
      <c r="H49" s="29" t="s">
        <v>25</v>
      </c>
      <c r="I49" s="56" t="s">
        <v>132</v>
      </c>
      <c r="J49" s="57" t="s">
        <v>136</v>
      </c>
      <c r="K49" s="58" t="e">
        <f>#REF!/4.75*3</f>
        <v>#REF!</v>
      </c>
      <c r="L49" s="59" t="e">
        <f>LEFT(#REF!,8)</f>
        <v>#REF!</v>
      </c>
      <c r="M49" s="59" t="e">
        <f>RIGHT(#REF!,8)</f>
        <v>#REF!</v>
      </c>
      <c r="N49" s="60" t="e">
        <f t="shared" si="6"/>
        <v>#REF!</v>
      </c>
      <c r="O49" s="60" t="e">
        <f t="shared" si="7"/>
        <v>#REF!</v>
      </c>
      <c r="P49" s="59" t="e">
        <f t="shared" si="8"/>
        <v>#REF!</v>
      </c>
      <c r="Q49" s="85" t="e">
        <f t="shared" si="9"/>
        <v>#REF!</v>
      </c>
      <c r="R49" s="85" t="e">
        <f>#REF!-Q49</f>
        <v>#REF!</v>
      </c>
      <c r="S49" s="85" t="e">
        <f t="shared" si="5"/>
        <v>#REF!</v>
      </c>
      <c r="T49" s="93">
        <v>3694.13</v>
      </c>
      <c r="U49" s="93">
        <v>1065.33</v>
      </c>
      <c r="V49" s="93">
        <v>3024.6</v>
      </c>
      <c r="W49" s="93">
        <v>3958</v>
      </c>
      <c r="X49" s="94"/>
      <c r="Y49" s="101" t="s">
        <v>28</v>
      </c>
    </row>
    <row r="50" spans="1:25" s="1" customFormat="1" ht="30" customHeight="1">
      <c r="A50" s="27">
        <v>35</v>
      </c>
      <c r="B50" s="28" t="s">
        <v>137</v>
      </c>
      <c r="C50" s="29" t="s">
        <v>138</v>
      </c>
      <c r="D50" s="23" t="s">
        <v>24</v>
      </c>
      <c r="E50" s="30">
        <v>1600000</v>
      </c>
      <c r="F50" s="30">
        <v>4.75</v>
      </c>
      <c r="G50" s="30">
        <v>3</v>
      </c>
      <c r="H50" s="29" t="s">
        <v>25</v>
      </c>
      <c r="I50" s="66" t="s">
        <v>132</v>
      </c>
      <c r="J50" s="74" t="s">
        <v>139</v>
      </c>
      <c r="K50" s="58" t="e">
        <f>#REF!/4.75*3</f>
        <v>#REF!</v>
      </c>
      <c r="L50" s="59" t="e">
        <f>LEFT(#REF!,8)</f>
        <v>#REF!</v>
      </c>
      <c r="M50" s="59" t="e">
        <f>RIGHT(#REF!,8)</f>
        <v>#REF!</v>
      </c>
      <c r="N50" s="60" t="e">
        <f t="shared" si="6"/>
        <v>#REF!</v>
      </c>
      <c r="O50" s="60" t="e">
        <f t="shared" si="7"/>
        <v>#REF!</v>
      </c>
      <c r="P50" s="59" t="e">
        <f t="shared" si="8"/>
        <v>#REF!</v>
      </c>
      <c r="Q50" s="85" t="e">
        <f t="shared" si="9"/>
        <v>#REF!</v>
      </c>
      <c r="R50" s="85" t="e">
        <f>#REF!-Q50</f>
        <v>#REF!</v>
      </c>
      <c r="S50" s="85" t="e">
        <f t="shared" si="5"/>
        <v>#REF!</v>
      </c>
      <c r="T50" s="93">
        <v>5910.61</v>
      </c>
      <c r="U50" s="93">
        <v>6543.89</v>
      </c>
      <c r="V50" s="93">
        <v>6332.8</v>
      </c>
      <c r="W50" s="93"/>
      <c r="X50" s="94"/>
      <c r="Y50" s="101" t="s">
        <v>28</v>
      </c>
    </row>
    <row r="51" spans="1:25" s="1" customFormat="1" ht="30" customHeight="1">
      <c r="A51" s="27"/>
      <c r="B51" s="28"/>
      <c r="C51" s="29"/>
      <c r="D51" s="26"/>
      <c r="E51" s="30">
        <v>1050000</v>
      </c>
      <c r="F51" s="30">
        <v>4.75</v>
      </c>
      <c r="G51" s="30">
        <v>3</v>
      </c>
      <c r="H51" s="29" t="s">
        <v>25</v>
      </c>
      <c r="I51" s="68" t="s">
        <v>132</v>
      </c>
      <c r="J51" s="75" t="s">
        <v>139</v>
      </c>
      <c r="K51" s="58" t="e">
        <f>#REF!/4.75*3</f>
        <v>#REF!</v>
      </c>
      <c r="L51" s="59" t="e">
        <f>LEFT(#REF!,8)</f>
        <v>#REF!</v>
      </c>
      <c r="M51" s="59" t="e">
        <f>RIGHT(#REF!,8)</f>
        <v>#REF!</v>
      </c>
      <c r="N51" s="60" t="e">
        <f t="shared" si="6"/>
        <v>#REF!</v>
      </c>
      <c r="O51" s="60" t="e">
        <f t="shared" si="7"/>
        <v>#REF!</v>
      </c>
      <c r="P51" s="59" t="e">
        <f t="shared" si="8"/>
        <v>#REF!</v>
      </c>
      <c r="Q51" s="85" t="e">
        <f t="shared" si="9"/>
        <v>#REF!</v>
      </c>
      <c r="R51" s="85" t="e">
        <f>#REF!-Q51</f>
        <v>#REF!</v>
      </c>
      <c r="S51" s="85" t="e">
        <f t="shared" si="5"/>
        <v>#REF!</v>
      </c>
      <c r="T51" s="93">
        <v>3878.84</v>
      </c>
      <c r="U51" s="93">
        <v>4294.43</v>
      </c>
      <c r="V51" s="93">
        <v>4155.9</v>
      </c>
      <c r="W51" s="93"/>
      <c r="X51" s="94"/>
      <c r="Y51" s="101" t="s">
        <v>28</v>
      </c>
    </row>
    <row r="52" spans="1:25" s="4" customFormat="1" ht="30" customHeight="1">
      <c r="A52" s="27">
        <v>36</v>
      </c>
      <c r="B52" s="28" t="s">
        <v>140</v>
      </c>
      <c r="C52" s="29" t="s">
        <v>141</v>
      </c>
      <c r="D52" s="29" t="s">
        <v>24</v>
      </c>
      <c r="E52" s="30">
        <v>3000000</v>
      </c>
      <c r="F52" s="30">
        <v>4.75</v>
      </c>
      <c r="G52" s="30">
        <v>3</v>
      </c>
      <c r="H52" s="29" t="s">
        <v>25</v>
      </c>
      <c r="I52" s="52" t="s">
        <v>142</v>
      </c>
      <c r="J52" s="63" t="s">
        <v>143</v>
      </c>
      <c r="K52" s="61" t="e">
        <f>#REF!/4.75*3</f>
        <v>#REF!</v>
      </c>
      <c r="L52" s="62" t="e">
        <f>LEFT(#REF!,8)</f>
        <v>#REF!</v>
      </c>
      <c r="M52" s="62" t="e">
        <f>RIGHT(#REF!,8)</f>
        <v>#REF!</v>
      </c>
      <c r="N52" s="60" t="e">
        <f t="shared" si="6"/>
        <v>#REF!</v>
      </c>
      <c r="O52" s="60" t="e">
        <f t="shared" si="7"/>
        <v>#REF!</v>
      </c>
      <c r="P52" s="62" t="e">
        <f t="shared" si="8"/>
        <v>#REF!</v>
      </c>
      <c r="Q52" s="87" t="e">
        <f t="shared" si="9"/>
        <v>#REF!</v>
      </c>
      <c r="R52" s="87" t="e">
        <f>#REF!-Q52</f>
        <v>#REF!</v>
      </c>
      <c r="S52" s="87" t="e">
        <f t="shared" si="5"/>
        <v>#REF!</v>
      </c>
      <c r="T52" s="95">
        <v>13457.2</v>
      </c>
      <c r="U52" s="95">
        <v>9103.4</v>
      </c>
      <c r="V52" s="95">
        <v>12269.8</v>
      </c>
      <c r="W52" s="97"/>
      <c r="X52" s="98"/>
      <c r="Y52" s="101" t="s">
        <v>28</v>
      </c>
    </row>
    <row r="53" spans="1:25" s="3" customFormat="1" ht="30" customHeight="1">
      <c r="A53" s="27">
        <v>37</v>
      </c>
      <c r="B53" s="31" t="s">
        <v>144</v>
      </c>
      <c r="C53" s="29" t="s">
        <v>145</v>
      </c>
      <c r="D53" s="29" t="s">
        <v>24</v>
      </c>
      <c r="E53" s="30">
        <v>3000000</v>
      </c>
      <c r="F53" s="30">
        <v>4.75</v>
      </c>
      <c r="G53" s="30">
        <v>3</v>
      </c>
      <c r="H53" s="29" t="s">
        <v>25</v>
      </c>
      <c r="I53" s="52" t="s">
        <v>62</v>
      </c>
      <c r="J53" s="63" t="s">
        <v>146</v>
      </c>
      <c r="K53" s="58" t="e">
        <f>#REF!/4.75*3</f>
        <v>#REF!</v>
      </c>
      <c r="L53" s="59" t="e">
        <f>LEFT(#REF!,8)</f>
        <v>#REF!</v>
      </c>
      <c r="M53" s="59" t="e">
        <f>RIGHT(#REF!,8)</f>
        <v>#REF!</v>
      </c>
      <c r="N53" s="60" t="e">
        <f t="shared" si="6"/>
        <v>#REF!</v>
      </c>
      <c r="O53" s="60" t="e">
        <f t="shared" si="7"/>
        <v>#REF!</v>
      </c>
      <c r="P53" s="59" t="e">
        <f t="shared" si="8"/>
        <v>#REF!</v>
      </c>
      <c r="Q53" s="85" t="e">
        <f t="shared" si="9"/>
        <v>#REF!</v>
      </c>
      <c r="R53" s="87" t="e">
        <f>#REF!-Q53</f>
        <v>#REF!</v>
      </c>
      <c r="S53" s="85" t="e">
        <f t="shared" si="5"/>
        <v>#REF!</v>
      </c>
      <c r="T53" s="91">
        <v>10686.6</v>
      </c>
      <c r="U53" s="91">
        <v>12269.8</v>
      </c>
      <c r="V53" s="91">
        <v>11874</v>
      </c>
      <c r="W53" s="91"/>
      <c r="X53" s="92"/>
      <c r="Y53" s="101" t="s">
        <v>28</v>
      </c>
    </row>
    <row r="54" spans="1:25" s="3" customFormat="1" ht="30" customHeight="1">
      <c r="A54" s="27">
        <v>38</v>
      </c>
      <c r="B54" s="28" t="s">
        <v>147</v>
      </c>
      <c r="C54" s="29" t="s">
        <v>148</v>
      </c>
      <c r="D54" s="29" t="s">
        <v>24</v>
      </c>
      <c r="E54" s="30">
        <v>3000000</v>
      </c>
      <c r="F54" s="30">
        <v>4.75</v>
      </c>
      <c r="G54" s="30">
        <v>3</v>
      </c>
      <c r="H54" s="29" t="s">
        <v>25</v>
      </c>
      <c r="I54" s="52" t="s">
        <v>149</v>
      </c>
      <c r="J54" s="63" t="s">
        <v>150</v>
      </c>
      <c r="K54" s="58" t="e">
        <f>#REF!/4.75*3</f>
        <v>#REF!</v>
      </c>
      <c r="L54" s="59" t="e">
        <f>LEFT(#REF!,8)</f>
        <v>#REF!</v>
      </c>
      <c r="M54" s="59" t="e">
        <f>RIGHT(#REF!,8)</f>
        <v>#REF!</v>
      </c>
      <c r="N54" s="60" t="e">
        <f t="shared" si="6"/>
        <v>#REF!</v>
      </c>
      <c r="O54" s="60" t="e">
        <f t="shared" si="7"/>
        <v>#REF!</v>
      </c>
      <c r="P54" s="59" t="e">
        <f t="shared" si="8"/>
        <v>#REF!</v>
      </c>
      <c r="Q54" s="85" t="e">
        <f t="shared" si="9"/>
        <v>#REF!</v>
      </c>
      <c r="R54" s="85" t="e">
        <f>#REF!-Q54</f>
        <v>#REF!</v>
      </c>
      <c r="S54" s="85" t="e">
        <f t="shared" si="5"/>
        <v>#REF!</v>
      </c>
      <c r="T54" s="91">
        <v>4031.62</v>
      </c>
      <c r="U54" s="91">
        <v>11008.78</v>
      </c>
      <c r="V54" s="91">
        <v>8311.8</v>
      </c>
      <c r="W54" s="91">
        <v>8458.22</v>
      </c>
      <c r="X54" s="92">
        <v>4603.18</v>
      </c>
      <c r="Y54" s="101" t="s">
        <v>28</v>
      </c>
    </row>
    <row r="55" spans="1:25" s="3" customFormat="1" ht="30" customHeight="1">
      <c r="A55" s="27">
        <v>39</v>
      </c>
      <c r="B55" s="22" t="s">
        <v>151</v>
      </c>
      <c r="C55" s="23" t="s">
        <v>152</v>
      </c>
      <c r="D55" s="23" t="s">
        <v>24</v>
      </c>
      <c r="E55" s="30">
        <v>2000000</v>
      </c>
      <c r="F55" s="30">
        <v>4.75</v>
      </c>
      <c r="G55" s="30">
        <v>3</v>
      </c>
      <c r="H55" s="29" t="s">
        <v>25</v>
      </c>
      <c r="I55" s="76" t="s">
        <v>149</v>
      </c>
      <c r="J55" s="77" t="s">
        <v>153</v>
      </c>
      <c r="K55" s="58" t="e">
        <f>#REF!/4.75*3</f>
        <v>#REF!</v>
      </c>
      <c r="L55" s="59" t="e">
        <f>LEFT(#REF!,8)</f>
        <v>#REF!</v>
      </c>
      <c r="M55" s="59" t="e">
        <f>RIGHT(#REF!,8)</f>
        <v>#REF!</v>
      </c>
      <c r="N55" s="60" t="e">
        <f t="shared" si="6"/>
        <v>#REF!</v>
      </c>
      <c r="O55" s="60" t="e">
        <f t="shared" si="7"/>
        <v>#REF!</v>
      </c>
      <c r="P55" s="59" t="e">
        <f t="shared" si="8"/>
        <v>#REF!</v>
      </c>
      <c r="Q55" s="85" t="e">
        <f t="shared" si="9"/>
        <v>#REF!</v>
      </c>
      <c r="R55" s="85" t="e">
        <f>#REF!-Q55</f>
        <v>#REF!</v>
      </c>
      <c r="S55" s="85" t="e">
        <f t="shared" si="5"/>
        <v>#REF!</v>
      </c>
      <c r="T55" s="91">
        <v>8179.87</v>
      </c>
      <c r="U55" s="91">
        <v>7388.27</v>
      </c>
      <c r="V55" s="91">
        <v>8179.87</v>
      </c>
      <c r="W55" s="91"/>
      <c r="X55" s="92"/>
      <c r="Y55" s="101" t="s">
        <v>28</v>
      </c>
    </row>
    <row r="56" spans="1:25" s="3" customFormat="1" ht="30" customHeight="1">
      <c r="A56" s="27"/>
      <c r="B56" s="25"/>
      <c r="C56" s="26"/>
      <c r="D56" s="26"/>
      <c r="E56" s="30">
        <v>1000000</v>
      </c>
      <c r="F56" s="30">
        <v>4.75</v>
      </c>
      <c r="G56" s="30">
        <v>3</v>
      </c>
      <c r="H56" s="29" t="s">
        <v>25</v>
      </c>
      <c r="I56" s="78"/>
      <c r="J56" s="79"/>
      <c r="K56" s="58" t="e">
        <f>#REF!/4.75*3</f>
        <v>#REF!</v>
      </c>
      <c r="L56" s="59" t="e">
        <f>LEFT(#REF!,8)</f>
        <v>#REF!</v>
      </c>
      <c r="M56" s="59" t="e">
        <f>RIGHT(#REF!,8)</f>
        <v>#REF!</v>
      </c>
      <c r="N56" s="60" t="e">
        <f t="shared" si="6"/>
        <v>#REF!</v>
      </c>
      <c r="O56" s="60" t="e">
        <f t="shared" si="7"/>
        <v>#REF!</v>
      </c>
      <c r="P56" s="59" t="e">
        <f t="shared" si="8"/>
        <v>#REF!</v>
      </c>
      <c r="Q56" s="85" t="e">
        <f t="shared" si="9"/>
        <v>#REF!</v>
      </c>
      <c r="R56" s="85" t="e">
        <f>#REF!-Q56</f>
        <v>#REF!</v>
      </c>
      <c r="S56" s="85" t="e">
        <f t="shared" si="5"/>
        <v>#REF!</v>
      </c>
      <c r="T56" s="91">
        <v>3694.13</v>
      </c>
      <c r="U56" s="91">
        <v>4089.93</v>
      </c>
      <c r="V56" s="91">
        <v>3958</v>
      </c>
      <c r="W56" s="91"/>
      <c r="X56" s="92"/>
      <c r="Y56" s="101" t="s">
        <v>28</v>
      </c>
    </row>
    <row r="57" spans="1:25" s="3" customFormat="1" ht="30" customHeight="1">
      <c r="A57" s="27">
        <v>40</v>
      </c>
      <c r="B57" s="31" t="s">
        <v>154</v>
      </c>
      <c r="C57" s="29" t="s">
        <v>155</v>
      </c>
      <c r="D57" s="29" t="s">
        <v>24</v>
      </c>
      <c r="E57" s="30">
        <v>550000</v>
      </c>
      <c r="F57" s="30">
        <v>4.75</v>
      </c>
      <c r="G57" s="30">
        <v>3</v>
      </c>
      <c r="H57" s="29" t="s">
        <v>25</v>
      </c>
      <c r="I57" s="52" t="s">
        <v>149</v>
      </c>
      <c r="J57" s="63" t="s">
        <v>156</v>
      </c>
      <c r="K57" s="58" t="e">
        <f>#REF!/4.75*3</f>
        <v>#REF!</v>
      </c>
      <c r="L57" s="59" t="e">
        <f>LEFT(#REF!,8)</f>
        <v>#REF!</v>
      </c>
      <c r="M57" s="59" t="e">
        <f>RIGHT(#REF!,8)</f>
        <v>#REF!</v>
      </c>
      <c r="N57" s="60" t="e">
        <f t="shared" si="6"/>
        <v>#REF!</v>
      </c>
      <c r="O57" s="60" t="e">
        <f t="shared" si="7"/>
        <v>#REF!</v>
      </c>
      <c r="P57" s="59" t="e">
        <f t="shared" si="8"/>
        <v>#REF!</v>
      </c>
      <c r="Q57" s="85" t="e">
        <f t="shared" si="9"/>
        <v>#REF!</v>
      </c>
      <c r="R57" s="85" t="e">
        <f>#REF!-Q57</f>
        <v>#REF!</v>
      </c>
      <c r="S57" s="85" t="e">
        <f t="shared" si="5"/>
        <v>#REF!</v>
      </c>
      <c r="T57" s="91">
        <v>2031.77</v>
      </c>
      <c r="U57" s="91">
        <v>2249.46</v>
      </c>
      <c r="V57" s="91">
        <v>2176.9</v>
      </c>
      <c r="W57" s="91"/>
      <c r="X57" s="92"/>
      <c r="Y57" s="101" t="s">
        <v>28</v>
      </c>
    </row>
    <row r="58" spans="1:25" s="3" customFormat="1" ht="30" customHeight="1">
      <c r="A58" s="27">
        <v>41</v>
      </c>
      <c r="B58" s="31" t="s">
        <v>157</v>
      </c>
      <c r="C58" s="29" t="s">
        <v>158</v>
      </c>
      <c r="D58" s="29" t="s">
        <v>24</v>
      </c>
      <c r="E58" s="30">
        <v>1000000</v>
      </c>
      <c r="F58" s="30">
        <v>4.75</v>
      </c>
      <c r="G58" s="30">
        <v>3</v>
      </c>
      <c r="H58" s="29" t="s">
        <v>25</v>
      </c>
      <c r="I58" s="52" t="s">
        <v>159</v>
      </c>
      <c r="J58" s="119" t="s">
        <v>160</v>
      </c>
      <c r="K58" s="58" t="e">
        <f>#REF!/4.75*3</f>
        <v>#REF!</v>
      </c>
      <c r="L58" s="59" t="e">
        <f>LEFT(#REF!,8)</f>
        <v>#REF!</v>
      </c>
      <c r="M58" s="59" t="e">
        <f>RIGHT(#REF!,8)</f>
        <v>#REF!</v>
      </c>
      <c r="N58" s="60" t="e">
        <f t="shared" si="6"/>
        <v>#REF!</v>
      </c>
      <c r="O58" s="60" t="e">
        <f t="shared" si="7"/>
        <v>#REF!</v>
      </c>
      <c r="P58" s="59" t="e">
        <f t="shared" si="8"/>
        <v>#REF!</v>
      </c>
      <c r="Q58" s="85" t="e">
        <f t="shared" si="9"/>
        <v>#REF!</v>
      </c>
      <c r="R58" s="85" t="e">
        <f>#REF!-Q58</f>
        <v>#REF!</v>
      </c>
      <c r="S58" s="85" t="e">
        <f t="shared" si="5"/>
        <v>#REF!</v>
      </c>
      <c r="T58" s="91">
        <v>1374.59</v>
      </c>
      <c r="U58" s="91">
        <v>2319.54</v>
      </c>
      <c r="V58" s="91">
        <v>3958</v>
      </c>
      <c r="W58" s="91">
        <v>4089.93</v>
      </c>
      <c r="X58" s="92"/>
      <c r="Y58" s="101" t="s">
        <v>28</v>
      </c>
    </row>
    <row r="59" spans="1:25" s="1" customFormat="1" ht="30" customHeight="1">
      <c r="A59" s="27">
        <v>42</v>
      </c>
      <c r="B59" s="28" t="s">
        <v>161</v>
      </c>
      <c r="C59" s="29" t="s">
        <v>162</v>
      </c>
      <c r="D59" s="29" t="s">
        <v>24</v>
      </c>
      <c r="E59" s="30">
        <v>1000000</v>
      </c>
      <c r="F59" s="30">
        <v>4.75</v>
      </c>
      <c r="G59" s="30">
        <v>3</v>
      </c>
      <c r="H59" s="29" t="s">
        <v>25</v>
      </c>
      <c r="I59" s="56"/>
      <c r="J59" s="57"/>
      <c r="K59" s="58" t="e">
        <f>#REF!/4.75*3</f>
        <v>#REF!</v>
      </c>
      <c r="L59" s="59" t="e">
        <f>LEFT(#REF!,8)</f>
        <v>#REF!</v>
      </c>
      <c r="M59" s="59" t="e">
        <f>RIGHT(#REF!,8)</f>
        <v>#REF!</v>
      </c>
      <c r="N59" s="60" t="e">
        <f t="shared" si="6"/>
        <v>#REF!</v>
      </c>
      <c r="O59" s="60" t="e">
        <f t="shared" si="7"/>
        <v>#REF!</v>
      </c>
      <c r="P59" s="59" t="e">
        <f t="shared" si="8"/>
        <v>#REF!</v>
      </c>
      <c r="Q59" s="85" t="e">
        <f t="shared" si="9"/>
        <v>#REF!</v>
      </c>
      <c r="R59" s="85" t="e">
        <f>#REF!-Q59</f>
        <v>#REF!</v>
      </c>
      <c r="S59" s="85" t="e">
        <f t="shared" si="5"/>
        <v>#REF!</v>
      </c>
      <c r="T59" s="93">
        <v>4089.93</v>
      </c>
      <c r="U59" s="93">
        <v>3958</v>
      </c>
      <c r="V59" s="93"/>
      <c r="W59" s="93"/>
      <c r="X59" s="94"/>
      <c r="Y59" s="101" t="s">
        <v>28</v>
      </c>
    </row>
    <row r="60" spans="1:25" s="1" customFormat="1" ht="30" customHeight="1">
      <c r="A60" s="27">
        <v>43</v>
      </c>
      <c r="B60" s="28" t="s">
        <v>163</v>
      </c>
      <c r="C60" s="29" t="s">
        <v>164</v>
      </c>
      <c r="D60" s="29" t="s">
        <v>24</v>
      </c>
      <c r="E60" s="30">
        <v>3000000</v>
      </c>
      <c r="F60" s="30">
        <v>4.75</v>
      </c>
      <c r="G60" s="30">
        <v>3</v>
      </c>
      <c r="H60" s="29" t="s">
        <v>25</v>
      </c>
      <c r="I60" s="56"/>
      <c r="J60" s="57"/>
      <c r="K60" s="58"/>
      <c r="L60" s="59"/>
      <c r="M60" s="59"/>
      <c r="N60" s="60"/>
      <c r="O60" s="60"/>
      <c r="P60" s="59"/>
      <c r="Q60" s="85"/>
      <c r="R60" s="85"/>
      <c r="S60" s="85"/>
      <c r="T60" s="93"/>
      <c r="U60" s="93"/>
      <c r="V60" s="93"/>
      <c r="W60" s="93"/>
      <c r="X60" s="94"/>
      <c r="Y60" s="101" t="s">
        <v>28</v>
      </c>
    </row>
    <row r="61" spans="1:25" s="1" customFormat="1" ht="30" customHeight="1">
      <c r="A61" s="35">
        <v>44</v>
      </c>
      <c r="B61" s="36" t="s">
        <v>165</v>
      </c>
      <c r="C61" s="36" t="s">
        <v>105</v>
      </c>
      <c r="D61" s="29" t="s">
        <v>24</v>
      </c>
      <c r="E61" s="37">
        <v>300000</v>
      </c>
      <c r="F61" s="38">
        <v>4.75</v>
      </c>
      <c r="G61" s="38">
        <v>3</v>
      </c>
      <c r="H61" s="39" t="s">
        <v>166</v>
      </c>
      <c r="I61" s="56"/>
      <c r="J61" s="57"/>
      <c r="K61" s="58"/>
      <c r="L61" s="59"/>
      <c r="M61" s="59"/>
      <c r="N61" s="60"/>
      <c r="O61" s="60"/>
      <c r="P61" s="59"/>
      <c r="Q61" s="85"/>
      <c r="R61" s="85"/>
      <c r="S61" s="85"/>
      <c r="T61" s="93"/>
      <c r="U61" s="93"/>
      <c r="V61" s="93"/>
      <c r="W61" s="93"/>
      <c r="X61" s="94"/>
      <c r="Y61" s="101" t="s">
        <v>28</v>
      </c>
    </row>
    <row r="62" spans="1:25" s="1" customFormat="1" ht="30" customHeight="1">
      <c r="A62" s="40">
        <v>45</v>
      </c>
      <c r="B62" s="41" t="s">
        <v>167</v>
      </c>
      <c r="C62" s="29" t="s">
        <v>141</v>
      </c>
      <c r="D62" s="29" t="s">
        <v>168</v>
      </c>
      <c r="E62" s="42">
        <v>3000000</v>
      </c>
      <c r="F62" s="43">
        <v>4.75</v>
      </c>
      <c r="G62" s="43">
        <v>4.75</v>
      </c>
      <c r="H62" s="44" t="s">
        <v>25</v>
      </c>
      <c r="I62" s="56"/>
      <c r="J62" s="57"/>
      <c r="K62" s="58"/>
      <c r="L62" s="59"/>
      <c r="M62" s="59"/>
      <c r="N62" s="60"/>
      <c r="O62" s="60"/>
      <c r="P62" s="59"/>
      <c r="Q62" s="85"/>
      <c r="R62" s="85"/>
      <c r="S62" s="85"/>
      <c r="T62" s="93"/>
      <c r="U62" s="93"/>
      <c r="V62" s="93"/>
      <c r="W62" s="93"/>
      <c r="X62" s="94"/>
      <c r="Y62" s="101" t="s">
        <v>28</v>
      </c>
    </row>
    <row r="63" spans="1:25" s="1" customFormat="1" ht="30" customHeight="1">
      <c r="A63" s="40">
        <v>46</v>
      </c>
      <c r="B63" s="41" t="s">
        <v>169</v>
      </c>
      <c r="C63" s="29" t="s">
        <v>141</v>
      </c>
      <c r="D63" s="29" t="s">
        <v>168</v>
      </c>
      <c r="E63" s="42">
        <v>3000000</v>
      </c>
      <c r="F63" s="45">
        <v>4.75</v>
      </c>
      <c r="G63" s="45">
        <v>4.75</v>
      </c>
      <c r="H63" s="46" t="s">
        <v>25</v>
      </c>
      <c r="I63" s="56"/>
      <c r="J63" s="57"/>
      <c r="K63" s="58"/>
      <c r="L63" s="59"/>
      <c r="M63" s="59"/>
      <c r="N63" s="60"/>
      <c r="O63" s="60"/>
      <c r="P63" s="59"/>
      <c r="Q63" s="85"/>
      <c r="R63" s="85"/>
      <c r="S63" s="85"/>
      <c r="T63" s="93"/>
      <c r="U63" s="93"/>
      <c r="V63" s="93"/>
      <c r="W63" s="93"/>
      <c r="X63" s="94"/>
      <c r="Y63" s="101" t="s">
        <v>28</v>
      </c>
    </row>
    <row r="64" spans="1:25" s="1" customFormat="1" ht="30" customHeight="1">
      <c r="A64" s="40">
        <v>47</v>
      </c>
      <c r="B64" s="41" t="s">
        <v>170</v>
      </c>
      <c r="C64" s="46" t="s">
        <v>171</v>
      </c>
      <c r="D64" s="29" t="s">
        <v>168</v>
      </c>
      <c r="E64" s="42">
        <v>3000000</v>
      </c>
      <c r="F64" s="42">
        <v>4.75</v>
      </c>
      <c r="G64" s="42">
        <v>4.75</v>
      </c>
      <c r="H64" s="47" t="s">
        <v>25</v>
      </c>
      <c r="I64" s="56"/>
      <c r="J64" s="57"/>
      <c r="K64" s="58"/>
      <c r="L64" s="59"/>
      <c r="M64" s="59"/>
      <c r="N64" s="60"/>
      <c r="O64" s="60"/>
      <c r="P64" s="59"/>
      <c r="Q64" s="85"/>
      <c r="R64" s="85"/>
      <c r="S64" s="85"/>
      <c r="T64" s="93"/>
      <c r="U64" s="93"/>
      <c r="V64" s="93"/>
      <c r="W64" s="93"/>
      <c r="X64" s="94"/>
      <c r="Y64" s="101" t="s">
        <v>28</v>
      </c>
    </row>
    <row r="65" spans="1:25" s="1" customFormat="1" ht="30" customHeight="1">
      <c r="A65" s="40">
        <v>48</v>
      </c>
      <c r="B65" s="41" t="s">
        <v>172</v>
      </c>
      <c r="C65" s="103" t="s">
        <v>171</v>
      </c>
      <c r="D65" s="29" t="s">
        <v>168</v>
      </c>
      <c r="E65" s="42">
        <v>2950000</v>
      </c>
      <c r="F65" s="42">
        <v>4.75</v>
      </c>
      <c r="G65" s="42">
        <v>4.75</v>
      </c>
      <c r="H65" s="47" t="s">
        <v>25</v>
      </c>
      <c r="I65" s="56"/>
      <c r="J65" s="57"/>
      <c r="K65" s="58"/>
      <c r="L65" s="59"/>
      <c r="M65" s="59"/>
      <c r="N65" s="60"/>
      <c r="O65" s="60"/>
      <c r="P65" s="59"/>
      <c r="Q65" s="85"/>
      <c r="R65" s="85"/>
      <c r="S65" s="85"/>
      <c r="T65" s="93"/>
      <c r="U65" s="93"/>
      <c r="V65" s="93"/>
      <c r="W65" s="93"/>
      <c r="X65" s="94"/>
      <c r="Y65" s="101" t="s">
        <v>28</v>
      </c>
    </row>
    <row r="66" spans="1:25" s="1" customFormat="1" ht="30" customHeight="1">
      <c r="A66" s="35">
        <v>49</v>
      </c>
      <c r="B66" s="39" t="s">
        <v>173</v>
      </c>
      <c r="C66" s="104" t="s">
        <v>174</v>
      </c>
      <c r="D66" s="29" t="s">
        <v>168</v>
      </c>
      <c r="E66" s="105">
        <v>3000000</v>
      </c>
      <c r="F66" s="35">
        <v>4.75</v>
      </c>
      <c r="G66" s="35">
        <v>4.75</v>
      </c>
      <c r="H66" s="39" t="s">
        <v>25</v>
      </c>
      <c r="I66" s="56" t="s">
        <v>175</v>
      </c>
      <c r="J66" s="57" t="s">
        <v>176</v>
      </c>
      <c r="K66" s="58" t="e">
        <f>#REF!/4.75*3</f>
        <v>#REF!</v>
      </c>
      <c r="L66" s="59" t="e">
        <f>LEFT(#REF!,8)</f>
        <v>#REF!</v>
      </c>
      <c r="M66" s="59" t="e">
        <f>RIGHT(#REF!,8)</f>
        <v>#REF!</v>
      </c>
      <c r="N66" s="60" t="e">
        <f>DATE(LEFT(L66,4),MID(L66,5,2),RIGHT(L66,2))</f>
        <v>#REF!</v>
      </c>
      <c r="O66" s="60" t="e">
        <f>DATE(LEFT(M66,4),MID(M66,5,2),RIGHT(M66,2))</f>
        <v>#REF!</v>
      </c>
      <c r="P66" s="59" t="e">
        <f>O66-N66</f>
        <v>#REF!</v>
      </c>
      <c r="Q66" s="85" t="e">
        <f>E60*3.958*P66/30000</f>
        <v>#REF!</v>
      </c>
      <c r="R66" s="85" t="e">
        <f>#REF!-Q66</f>
        <v>#REF!</v>
      </c>
      <c r="S66" s="85" t="e">
        <f>R66/(E60*3.958/30000)</f>
        <v>#REF!</v>
      </c>
      <c r="T66" s="93">
        <v>12269.8</v>
      </c>
      <c r="U66" s="93">
        <v>12269.8</v>
      </c>
      <c r="V66" s="93">
        <v>11082.4</v>
      </c>
      <c r="W66" s="93"/>
      <c r="X66" s="94"/>
      <c r="Y66" s="101" t="s">
        <v>28</v>
      </c>
    </row>
    <row r="67" spans="1:25" s="1" customFormat="1" ht="30" customHeight="1">
      <c r="A67" s="106" t="s">
        <v>177</v>
      </c>
      <c r="B67" s="107"/>
      <c r="C67" s="29"/>
      <c r="D67" s="29"/>
      <c r="E67" s="30">
        <f>SUM(E6:E66)</f>
        <v>112350000</v>
      </c>
      <c r="F67" s="30"/>
      <c r="G67" s="30"/>
      <c r="H67" s="29"/>
      <c r="I67" s="108"/>
      <c r="J67" s="109"/>
      <c r="K67" s="110"/>
      <c r="L67" s="111"/>
      <c r="M67" s="111"/>
      <c r="N67" s="112"/>
      <c r="O67" s="112"/>
      <c r="P67" s="111"/>
      <c r="Q67" s="113"/>
      <c r="R67" s="113"/>
      <c r="S67" s="113"/>
      <c r="T67" s="111"/>
      <c r="U67" s="111"/>
      <c r="V67" s="111"/>
      <c r="W67" s="111"/>
      <c r="X67" s="114"/>
      <c r="Y67" s="115"/>
    </row>
    <row r="68" spans="1:8" ht="18.75">
      <c r="A68" s="13"/>
      <c r="B68" s="14" t="s">
        <v>178</v>
      </c>
      <c r="C68" s="15" t="s">
        <v>179</v>
      </c>
      <c r="D68" s="15"/>
      <c r="E68" s="13"/>
      <c r="F68" s="13"/>
      <c r="G68" s="13"/>
      <c r="H68" s="15"/>
    </row>
    <row r="69" spans="1:8" ht="14.25">
      <c r="A69" s="13"/>
      <c r="B69" s="14"/>
      <c r="C69" s="15"/>
      <c r="D69" s="15"/>
      <c r="E69" s="13"/>
      <c r="F69" s="13"/>
      <c r="G69" s="13"/>
      <c r="H69" s="15"/>
    </row>
    <row r="70" spans="1:8" ht="14.25">
      <c r="A70" s="13"/>
      <c r="B70" s="14"/>
      <c r="C70" s="15"/>
      <c r="D70" s="15"/>
      <c r="E70" s="13"/>
      <c r="F70" s="13"/>
      <c r="G70" s="13"/>
      <c r="H70" s="15"/>
    </row>
    <row r="71" spans="1:8" ht="14.25">
      <c r="A71" s="13"/>
      <c r="B71" s="14"/>
      <c r="C71" s="15"/>
      <c r="D71" s="15"/>
      <c r="E71" s="13"/>
      <c r="F71" s="13"/>
      <c r="G71" s="13"/>
      <c r="H71" s="15"/>
    </row>
    <row r="72" spans="1:8" ht="14.25">
      <c r="A72" s="13"/>
      <c r="B72" s="14"/>
      <c r="C72" s="15"/>
      <c r="D72" s="15"/>
      <c r="E72" s="13"/>
      <c r="F72" s="13"/>
      <c r="G72" s="13"/>
      <c r="H72" s="15"/>
    </row>
    <row r="73" spans="1:8" ht="14.25">
      <c r="A73" s="13"/>
      <c r="B73" s="14"/>
      <c r="C73" s="15"/>
      <c r="D73" s="15"/>
      <c r="E73" s="13"/>
      <c r="F73" s="13"/>
      <c r="G73" s="13"/>
      <c r="H73" s="15"/>
    </row>
    <row r="74" spans="1:8" ht="14.25">
      <c r="A74" s="13"/>
      <c r="B74" s="14"/>
      <c r="C74" s="15"/>
      <c r="D74" s="15"/>
      <c r="E74" s="13"/>
      <c r="F74" s="13"/>
      <c r="G74" s="13"/>
      <c r="H74" s="15"/>
    </row>
    <row r="75" spans="1:8" ht="14.25">
      <c r="A75" s="13"/>
      <c r="B75" s="14"/>
      <c r="C75" s="15"/>
      <c r="D75" s="15"/>
      <c r="E75" s="13"/>
      <c r="F75" s="13"/>
      <c r="G75" s="13"/>
      <c r="H75" s="15"/>
    </row>
    <row r="76" spans="1:8" ht="14.25">
      <c r="A76" s="13"/>
      <c r="B76" s="14"/>
      <c r="C76" s="15"/>
      <c r="D76" s="15"/>
      <c r="E76" s="13"/>
      <c r="F76" s="13"/>
      <c r="G76" s="13"/>
      <c r="H76" s="15"/>
    </row>
    <row r="77" spans="1:8" ht="14.25">
      <c r="A77" s="13"/>
      <c r="B77" s="14"/>
      <c r="C77" s="15"/>
      <c r="D77" s="15"/>
      <c r="E77" s="13"/>
      <c r="F77" s="13"/>
      <c r="G77" s="13"/>
      <c r="H77" s="15"/>
    </row>
    <row r="78" spans="1:8" ht="14.25">
      <c r="A78" s="13"/>
      <c r="B78" s="14"/>
      <c r="C78" s="15"/>
      <c r="D78" s="15"/>
      <c r="E78" s="13"/>
      <c r="F78" s="13"/>
      <c r="G78" s="13"/>
      <c r="H78" s="15"/>
    </row>
    <row r="79" spans="1:8" ht="14.25">
      <c r="A79" s="13"/>
      <c r="B79" s="14"/>
      <c r="C79" s="15"/>
      <c r="D79" s="15"/>
      <c r="E79" s="13"/>
      <c r="F79" s="13"/>
      <c r="G79" s="13"/>
      <c r="H79" s="15"/>
    </row>
    <row r="80" spans="1:8" ht="14.25">
      <c r="A80" s="13"/>
      <c r="B80" s="14"/>
      <c r="C80" s="15"/>
      <c r="D80" s="15"/>
      <c r="E80" s="13"/>
      <c r="F80" s="13"/>
      <c r="G80" s="13"/>
      <c r="H80" s="15"/>
    </row>
    <row r="81" spans="1:8" ht="14.25">
      <c r="A81" s="13"/>
      <c r="B81" s="14"/>
      <c r="C81" s="15"/>
      <c r="D81" s="15"/>
      <c r="E81" s="13"/>
      <c r="F81" s="13"/>
      <c r="G81" s="13"/>
      <c r="H81" s="15"/>
    </row>
    <row r="82" spans="1:8" ht="14.25">
      <c r="A82" s="13"/>
      <c r="B82" s="14"/>
      <c r="C82" s="15"/>
      <c r="D82" s="15"/>
      <c r="E82" s="13"/>
      <c r="F82" s="13"/>
      <c r="G82" s="13"/>
      <c r="H82" s="15"/>
    </row>
    <row r="83" spans="1:8" ht="14.25">
      <c r="A83" s="13"/>
      <c r="B83" s="14"/>
      <c r="C83" s="15"/>
      <c r="D83" s="15"/>
      <c r="E83" s="13"/>
      <c r="F83" s="13"/>
      <c r="G83" s="13"/>
      <c r="H83" s="15"/>
    </row>
    <row r="84" spans="1:8" ht="14.25">
      <c r="A84" s="13"/>
      <c r="B84" s="14"/>
      <c r="C84" s="15"/>
      <c r="D84" s="15"/>
      <c r="E84" s="13"/>
      <c r="F84" s="13"/>
      <c r="G84" s="13"/>
      <c r="H84" s="15"/>
    </row>
    <row r="85" spans="1:8" ht="14.25">
      <c r="A85" s="13"/>
      <c r="B85" s="14"/>
      <c r="C85" s="15"/>
      <c r="D85" s="15"/>
      <c r="E85" s="13"/>
      <c r="F85" s="13"/>
      <c r="G85" s="13"/>
      <c r="H85" s="15"/>
    </row>
    <row r="86" spans="1:8" ht="14.25">
      <c r="A86" s="13"/>
      <c r="B86" s="14"/>
      <c r="C86" s="15"/>
      <c r="D86" s="15"/>
      <c r="E86" s="13"/>
      <c r="F86" s="13"/>
      <c r="G86" s="13"/>
      <c r="H86" s="15"/>
    </row>
    <row r="87" spans="1:8" ht="14.25">
      <c r="A87" s="13"/>
      <c r="B87" s="14"/>
      <c r="C87" s="15"/>
      <c r="D87" s="15"/>
      <c r="E87" s="13"/>
      <c r="F87" s="13"/>
      <c r="G87" s="13"/>
      <c r="H87" s="15"/>
    </row>
    <row r="88" spans="1:8" ht="14.25">
      <c r="A88" s="13"/>
      <c r="B88" s="14"/>
      <c r="C88" s="15"/>
      <c r="D88" s="15"/>
      <c r="E88" s="13"/>
      <c r="F88" s="13"/>
      <c r="G88" s="13"/>
      <c r="H88" s="15"/>
    </row>
    <row r="89" spans="1:8" ht="14.25">
      <c r="A89" s="13"/>
      <c r="B89" s="14"/>
      <c r="C89" s="15"/>
      <c r="D89" s="15"/>
      <c r="E89" s="13"/>
      <c r="F89" s="13"/>
      <c r="G89" s="13"/>
      <c r="H89" s="15"/>
    </row>
    <row r="90" spans="1:8" ht="14.25">
      <c r="A90" s="13"/>
      <c r="B90" s="14"/>
      <c r="C90" s="15"/>
      <c r="D90" s="15"/>
      <c r="E90" s="13"/>
      <c r="F90" s="13"/>
      <c r="G90" s="13"/>
      <c r="H90" s="15"/>
    </row>
    <row r="91" spans="1:8" ht="14.25">
      <c r="A91" s="13"/>
      <c r="B91" s="14"/>
      <c r="C91" s="15"/>
      <c r="D91" s="15"/>
      <c r="E91" s="13"/>
      <c r="F91" s="13"/>
      <c r="G91" s="13"/>
      <c r="H91" s="15"/>
    </row>
    <row r="92" spans="1:8" ht="14.25">
      <c r="A92" s="13"/>
      <c r="B92" s="14"/>
      <c r="C92" s="15"/>
      <c r="D92" s="15"/>
      <c r="E92" s="13"/>
      <c r="F92" s="13"/>
      <c r="G92" s="13"/>
      <c r="H92" s="15"/>
    </row>
    <row r="93" spans="1:8" ht="14.25">
      <c r="A93" s="13"/>
      <c r="B93" s="14"/>
      <c r="C93" s="15"/>
      <c r="D93" s="15"/>
      <c r="E93" s="13"/>
      <c r="F93" s="13"/>
      <c r="G93" s="13"/>
      <c r="H93" s="15"/>
    </row>
    <row r="94" spans="1:8" ht="14.25">
      <c r="A94" s="13"/>
      <c r="B94" s="14"/>
      <c r="C94" s="15"/>
      <c r="D94" s="15"/>
      <c r="E94" s="13"/>
      <c r="F94" s="13"/>
      <c r="G94" s="13"/>
      <c r="H94" s="15"/>
    </row>
    <row r="95" spans="1:8" ht="14.25">
      <c r="A95" s="13"/>
      <c r="B95" s="14"/>
      <c r="C95" s="15"/>
      <c r="D95" s="15"/>
      <c r="E95" s="13"/>
      <c r="F95" s="13"/>
      <c r="G95" s="13"/>
      <c r="H95" s="15"/>
    </row>
    <row r="96" spans="1:8" ht="14.25">
      <c r="A96" s="13"/>
      <c r="B96" s="14"/>
      <c r="C96" s="15"/>
      <c r="D96" s="15"/>
      <c r="E96" s="13"/>
      <c r="F96" s="13"/>
      <c r="G96" s="13"/>
      <c r="H96" s="15"/>
    </row>
    <row r="97" spans="1:8" ht="14.25">
      <c r="A97" s="13"/>
      <c r="B97" s="14"/>
      <c r="C97" s="15"/>
      <c r="D97" s="15"/>
      <c r="E97" s="13"/>
      <c r="F97" s="13"/>
      <c r="G97" s="13"/>
      <c r="H97" s="15"/>
    </row>
  </sheetData>
  <sheetProtection/>
  <mergeCells count="88">
    <mergeCell ref="A2:Y2"/>
    <mergeCell ref="A3:B3"/>
    <mergeCell ref="C3:H3"/>
    <mergeCell ref="I4:J4"/>
    <mergeCell ref="K4:S4"/>
    <mergeCell ref="T4:X4"/>
    <mergeCell ref="A67:B67"/>
    <mergeCell ref="A4:A5"/>
    <mergeCell ref="A7:A8"/>
    <mergeCell ref="A19:A20"/>
    <mergeCell ref="A21:A22"/>
    <mergeCell ref="A25:A26"/>
    <mergeCell ref="A27:A28"/>
    <mergeCell ref="A31:A32"/>
    <mergeCell ref="A33:A34"/>
    <mergeCell ref="A37:A38"/>
    <mergeCell ref="A39:A40"/>
    <mergeCell ref="A46:A47"/>
    <mergeCell ref="A50:A51"/>
    <mergeCell ref="A55:A56"/>
    <mergeCell ref="B4:B5"/>
    <mergeCell ref="B7:B8"/>
    <mergeCell ref="B19:B20"/>
    <mergeCell ref="B21:B22"/>
    <mergeCell ref="B25:B26"/>
    <mergeCell ref="B27:B28"/>
    <mergeCell ref="B31:B32"/>
    <mergeCell ref="B33:B34"/>
    <mergeCell ref="B37:B38"/>
    <mergeCell ref="B39:B40"/>
    <mergeCell ref="B46:B47"/>
    <mergeCell ref="B50:B51"/>
    <mergeCell ref="B55:B56"/>
    <mergeCell ref="C4:C5"/>
    <mergeCell ref="C7:C8"/>
    <mergeCell ref="C19:C20"/>
    <mergeCell ref="C21:C22"/>
    <mergeCell ref="C25:C26"/>
    <mergeCell ref="C27:C28"/>
    <mergeCell ref="C31:C32"/>
    <mergeCell ref="C33:C34"/>
    <mergeCell ref="C37:C38"/>
    <mergeCell ref="C39:C40"/>
    <mergeCell ref="C46:C47"/>
    <mergeCell ref="C50:C51"/>
    <mergeCell ref="C55:C56"/>
    <mergeCell ref="D4:D5"/>
    <mergeCell ref="D7:D8"/>
    <mergeCell ref="D19:D20"/>
    <mergeCell ref="D21:D22"/>
    <mergeCell ref="D25:D26"/>
    <mergeCell ref="D27:D28"/>
    <mergeCell ref="D31:D32"/>
    <mergeCell ref="D33:D34"/>
    <mergeCell ref="D37:D38"/>
    <mergeCell ref="D39:D40"/>
    <mergeCell ref="D46:D47"/>
    <mergeCell ref="D50:D51"/>
    <mergeCell ref="D55:D56"/>
    <mergeCell ref="E4:E5"/>
    <mergeCell ref="F4:F5"/>
    <mergeCell ref="G4:G5"/>
    <mergeCell ref="H4:H5"/>
    <mergeCell ref="I7:I8"/>
    <mergeCell ref="I19:I20"/>
    <mergeCell ref="I21:I22"/>
    <mergeCell ref="I25:I26"/>
    <mergeCell ref="I27:I28"/>
    <mergeCell ref="I31:I32"/>
    <mergeCell ref="I33:I34"/>
    <mergeCell ref="I37:I38"/>
    <mergeCell ref="I39:I40"/>
    <mergeCell ref="I46:I47"/>
    <mergeCell ref="I50:I51"/>
    <mergeCell ref="I55:I56"/>
    <mergeCell ref="J7:J8"/>
    <mergeCell ref="J19:J20"/>
    <mergeCell ref="J21:J22"/>
    <mergeCell ref="J25:J26"/>
    <mergeCell ref="J27:J28"/>
    <mergeCell ref="J31:J32"/>
    <mergeCell ref="J33:J34"/>
    <mergeCell ref="J37:J38"/>
    <mergeCell ref="J39:J40"/>
    <mergeCell ref="J46:J47"/>
    <mergeCell ref="J50:J51"/>
    <mergeCell ref="J55:J56"/>
    <mergeCell ref="Y4:Y5"/>
  </mergeCells>
  <printOptions horizontalCentered="1"/>
  <pageMargins left="0.39" right="0.39" top="0.8300000000000001" bottom="0.39" header="0.39" footer="0.51"/>
  <pageSetup fitToHeight="0" fitToWidth="1" horizontalDpi="600" verticalDpi="600" orientation="landscape" paperSize="9"/>
  <rowBreaks count="2" manualBreakCount="2">
    <brk id="24" max="255" man="1"/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忆往&amp;昔今</cp:lastModifiedBy>
  <dcterms:created xsi:type="dcterms:W3CDTF">2017-12-25T09:31:03Z</dcterms:created>
  <dcterms:modified xsi:type="dcterms:W3CDTF">2019-11-27T07:10:42Z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