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附件1罗山县国有企业负责人员2022年度薪酬情况表" sheetId="1" r:id="rId1"/>
    <sheet name="附件2罗山县国有企业负责人员2022年度薪酬分配情况表" sheetId="2" r:id="rId2"/>
    <sheet name="附件3罗山县国有企业负责人员2022年度福利性待遇收入情况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<sst xmlns="http://schemas.openxmlformats.org/spreadsheetml/2006/main" count="123" uniqueCount="66">
  <si>
    <t>附件1</t>
  </si>
  <si>
    <t>罗山县国有企业负责人员2022年度薪酬情况表(补发）</t>
  </si>
  <si>
    <t>姓名</t>
  </si>
  <si>
    <t>职务</t>
  </si>
  <si>
    <t>任职起止时间</t>
  </si>
  <si>
    <t>2022年度应获得的税前报酬情况（单位：万元）</t>
  </si>
  <si>
    <r>
      <rPr>
        <sz val="12"/>
        <rFont val="仿宋_GB2312"/>
        <charset val="134"/>
      </rPr>
      <t>是否在股</t>
    </r>
    <r>
      <rPr>
        <sz val="12"/>
        <rFont val="宋体"/>
        <charset val="134"/>
      </rPr>
      <t>东单</t>
    </r>
    <r>
      <rPr>
        <sz val="12"/>
        <rFont val="仿宋_GB2312"/>
        <charset val="134"/>
      </rPr>
      <t>位或其他</t>
    </r>
    <r>
      <rPr>
        <sz val="12"/>
        <rFont val="宋体"/>
        <charset val="134"/>
      </rPr>
      <t>关联</t>
    </r>
    <r>
      <rPr>
        <sz val="12"/>
        <rFont val="仿宋_GB2312"/>
        <charset val="134"/>
      </rPr>
      <t>方</t>
    </r>
    <r>
      <rPr>
        <sz val="12"/>
        <rFont val="宋体"/>
        <charset val="134"/>
      </rPr>
      <t>领</t>
    </r>
    <r>
      <rPr>
        <sz val="12"/>
        <rFont val="仿宋_GB2312"/>
        <charset val="134"/>
      </rPr>
      <t>取 薪酬       （是/否）</t>
    </r>
  </si>
  <si>
    <r>
      <rPr>
        <sz val="12"/>
        <rFont val="仿宋_GB2312"/>
        <charset val="134"/>
      </rPr>
      <t>在</t>
    </r>
    <r>
      <rPr>
        <sz val="12"/>
        <rFont val="宋体"/>
        <charset val="134"/>
      </rPr>
      <t>关联</t>
    </r>
    <r>
      <rPr>
        <sz val="12"/>
        <rFont val="仿宋_GB2312"/>
        <charset val="134"/>
      </rPr>
      <t>方</t>
    </r>
    <r>
      <rPr>
        <sz val="12"/>
        <rFont val="宋体"/>
        <charset val="134"/>
      </rPr>
      <t>领</t>
    </r>
    <r>
      <rPr>
        <sz val="12"/>
        <rFont val="仿宋_GB2312"/>
        <charset val="134"/>
      </rPr>
      <t>取的</t>
    </r>
    <r>
      <rPr>
        <sz val="12"/>
        <rFont val="宋体"/>
        <charset val="134"/>
      </rPr>
      <t>税</t>
    </r>
    <r>
      <rPr>
        <sz val="12"/>
        <rFont val="仿宋_GB2312"/>
        <charset val="134"/>
      </rPr>
      <t>前薪酬</t>
    </r>
    <r>
      <rPr>
        <sz val="12"/>
        <rFont val="宋体"/>
        <charset val="134"/>
      </rPr>
      <t>总额</t>
    </r>
    <r>
      <rPr>
        <sz val="12"/>
        <rFont val="仿宋_GB2312"/>
        <charset val="134"/>
      </rPr>
      <t xml:space="preserve">         </t>
    </r>
    <r>
      <rPr>
        <sz val="12"/>
        <rFont val="宋体"/>
        <charset val="134"/>
      </rPr>
      <t>（万元）</t>
    </r>
  </si>
  <si>
    <t>备注</t>
  </si>
  <si>
    <r>
      <rPr>
        <sz val="12"/>
        <rFont val="仿宋_GB2312"/>
        <charset val="134"/>
      </rPr>
      <t>基本薪酬 （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）</t>
    </r>
  </si>
  <si>
    <t>绩效年薪（2）</t>
  </si>
  <si>
    <t>任期激励薪酬（3）</t>
  </si>
  <si>
    <t>社会保险、企业年金、医疗保险及住房公积金的单位缴存部分（4）</t>
  </si>
  <si>
    <r>
      <rPr>
        <sz val="12"/>
        <rFont val="仿宋_GB2312"/>
        <charset val="134"/>
      </rPr>
      <t>其他</t>
    </r>
    <r>
      <rPr>
        <sz val="12"/>
        <rFont val="宋体"/>
        <charset val="134"/>
      </rPr>
      <t>货币</t>
    </r>
    <r>
      <rPr>
        <sz val="12"/>
        <rFont val="仿宋_GB2312"/>
        <charset val="134"/>
      </rPr>
      <t>性收入（注明具体</t>
    </r>
    <r>
      <rPr>
        <sz val="12"/>
        <rFont val="宋体"/>
        <charset val="134"/>
      </rPr>
      <t>项</t>
    </r>
    <r>
      <rPr>
        <sz val="12"/>
        <rFont val="仿宋_GB2312"/>
        <charset val="134"/>
      </rPr>
      <t>目</t>
    </r>
    <r>
      <rPr>
        <sz val="12"/>
        <rFont val="宋体"/>
        <charset val="134"/>
      </rPr>
      <t>并</t>
    </r>
    <r>
      <rPr>
        <sz val="12"/>
        <rFont val="仿宋_GB2312"/>
        <charset val="134"/>
      </rPr>
      <t>分列）</t>
    </r>
    <r>
      <rPr>
        <sz val="12"/>
        <rFont val="宋体"/>
        <charset val="134"/>
      </rPr>
      <t>（</t>
    </r>
    <r>
      <rPr>
        <sz val="12"/>
        <rFont val="仿宋_GB2312"/>
        <charset val="134"/>
      </rPr>
      <t>5</t>
    </r>
    <r>
      <rPr>
        <sz val="12"/>
        <rFont val="宋体"/>
        <charset val="134"/>
      </rPr>
      <t>）</t>
    </r>
  </si>
  <si>
    <r>
      <rPr>
        <sz val="12"/>
        <rFont val="仿宋_GB2312"/>
        <charset val="134"/>
      </rPr>
      <t>合</t>
    </r>
    <r>
      <rPr>
        <sz val="12"/>
        <rFont val="宋体"/>
        <charset val="134"/>
      </rPr>
      <t>计</t>
    </r>
    <r>
      <rPr>
        <sz val="12"/>
        <rFont val="仿宋_GB2312"/>
        <charset val="134"/>
      </rPr>
      <t xml:space="preserve">               </t>
    </r>
    <r>
      <rPr>
        <sz val="12"/>
        <rFont val="宋体"/>
        <charset val="134"/>
      </rPr>
      <t>（</t>
    </r>
    <r>
      <rPr>
        <sz val="12"/>
        <rFont val="仿宋_GB2312"/>
        <charset val="134"/>
      </rPr>
      <t>6</t>
    </r>
    <r>
      <rPr>
        <sz val="12"/>
        <rFont val="宋体"/>
        <charset val="134"/>
      </rPr>
      <t>）=（1）+（2）+（3）</t>
    </r>
    <r>
      <rPr>
        <sz val="12"/>
        <rFont val="仿宋_GB2312"/>
        <charset val="134"/>
      </rPr>
      <t>+（4）+（5）</t>
    </r>
  </si>
  <si>
    <t>高继东</t>
  </si>
  <si>
    <t>董事长</t>
  </si>
  <si>
    <t>2022.9.2-2022.12.31</t>
  </si>
  <si>
    <t>否</t>
  </si>
  <si>
    <t>2022年9-12月份基本薪酬4万元，绩效年薪3.645万元</t>
  </si>
  <si>
    <t>王梅</t>
  </si>
  <si>
    <t>监事长</t>
  </si>
  <si>
    <t>2022.10.16-2022.12.31</t>
  </si>
  <si>
    <t>2022年11-12月份基本薪酬1.8万元，绩效年薪1.6403万元</t>
  </si>
  <si>
    <t>罗天喜</t>
  </si>
  <si>
    <t>副总经理</t>
  </si>
  <si>
    <t>2022年11-12月份基本薪酬1.7万元，绩效年薪1.5491万元</t>
  </si>
  <si>
    <t>虎业勋</t>
  </si>
  <si>
    <t xml:space="preserve">负责人：沈世承                                填报人： 余正巧                              联系电话： 0376-2122659                                2024年  12 月 25 日 </t>
  </si>
  <si>
    <t xml:space="preserve"> </t>
  </si>
  <si>
    <t>附件2</t>
  </si>
  <si>
    <t>罗山县国有企业负责人员2022年度薪酬分配情况表(补发）</t>
  </si>
  <si>
    <t>企业名称</t>
  </si>
  <si>
    <t>负责人姓名</t>
  </si>
  <si>
    <t>负责人职务</t>
  </si>
  <si>
    <r>
      <rPr>
        <sz val="12"/>
        <rFont val="仿宋_GB2312"/>
        <charset val="134"/>
      </rPr>
      <t>任命</t>
    </r>
    <r>
      <rPr>
        <sz val="12"/>
        <rFont val="宋体"/>
        <charset val="134"/>
      </rPr>
      <t>机构</t>
    </r>
  </si>
  <si>
    <t>2022年度企业负责人薪酬收入项目</t>
  </si>
  <si>
    <t>2022年度企业负责人薪酬合计</t>
  </si>
  <si>
    <t>基本年薪</t>
  </si>
  <si>
    <t>绩效年薪</t>
  </si>
  <si>
    <t>任期激励收入</t>
  </si>
  <si>
    <t>其他按国家和省规定领取的收入</t>
  </si>
  <si>
    <t>金额</t>
  </si>
  <si>
    <t>计发基数</t>
  </si>
  <si>
    <t>应发金额</t>
  </si>
  <si>
    <t>业绩考评系数</t>
  </si>
  <si>
    <t>与上年同比增减幅度（%）</t>
  </si>
  <si>
    <t>罗山县江淮教育产业园区开发建设有限公司</t>
  </si>
  <si>
    <t>县政府</t>
  </si>
  <si>
    <t xml:space="preserve">负责人：沈世承                      填报人： 余正巧                           联系电话：0376-2122659                                   2024 年 12 月 25 日 </t>
  </si>
  <si>
    <t>附件3</t>
  </si>
  <si>
    <t>罗山县国有企业负责人员2022年度福利性待遇收入情况表(补发）</t>
  </si>
  <si>
    <t>薪酬审核部门 （盖章）：</t>
  </si>
  <si>
    <t>单位：万元</t>
  </si>
  <si>
    <t>任命机构</t>
  </si>
  <si>
    <t>企业年金</t>
  </si>
  <si>
    <t>补充医疗保险</t>
  </si>
  <si>
    <t>住房公积金</t>
  </si>
  <si>
    <t>基本养老保险</t>
  </si>
  <si>
    <t>基本医疗保险</t>
  </si>
  <si>
    <t>其他福利性收入</t>
  </si>
  <si>
    <t>单位缴存金额</t>
  </si>
  <si>
    <t>缴存基数</t>
  </si>
  <si>
    <t>单位缴存比例</t>
  </si>
  <si>
    <t>%</t>
  </si>
  <si>
    <t xml:space="preserve">负责人：沈世承                        填报人：余正巧                           联系电话：0376-2122659                                  2024  年 12 月 25 日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</si>
</sst>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0_ "/>
    <numFmt numFmtId="179" formatCode="0.0000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22"/>
      <name val="华文宋体"/>
      <charset val="134"/>
    </font>
    <font>
      <sz val="14"/>
      <name val="仿宋_GB2312"/>
      <charset val="134"/>
    </font>
    <font>
      <sz val="12"/>
      <name val="仿宋_GB2312"/>
      <charset val="134"/>
    </font>
    <font>
      <b/>
      <sz val="18"/>
      <name val="宋体"/>
      <charset val="134"/>
    </font>
    <font>
      <sz val="10.5"/>
      <name val="宋体"/>
      <charset val="134"/>
    </font>
    <font>
      <sz val="10.5"/>
      <name val="仿宋_GB2312"/>
      <charset val="134"/>
    </font>
    <font>
      <sz val="10.5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9" fontId="5" fillId="0" borderId="1" xfId="3" applyNumberFormat="1" applyFont="1" applyFill="1" applyBorder="1" applyAlignment="1">
      <alignment horizontal="center" vertical="center" wrapText="1"/>
    </xf>
    <xf numFmtId="9" fontId="5" fillId="0" borderId="1" xfId="3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0" fontId="5" fillId="0" borderId="1" xfId="3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selection activeCell="B12" sqref="B12"/>
    </sheetView>
  </sheetViews>
  <sheetFormatPr defaultColWidth="10" defaultRowHeight="14.25"/>
  <cols>
    <col min="1" max="1" width="13.0166666666667" style="1" customWidth="1"/>
    <col min="2" max="2" width="11.675" style="1" customWidth="1"/>
    <col min="3" max="4" width="13.0583333333333" style="1" customWidth="1"/>
    <col min="5" max="5" width="13.75" style="1" customWidth="1"/>
    <col min="6" max="6" width="16.425" style="1" customWidth="1"/>
    <col min="7" max="7" width="14.5833333333333" style="1" customWidth="1"/>
    <col min="8" max="8" width="12.5" style="1" customWidth="1"/>
    <col min="9" max="9" width="20.1833333333333" style="1" customWidth="1"/>
    <col min="10" max="10" width="15.4416666666667" style="1" customWidth="1"/>
    <col min="11" max="11" width="13.2833333333333" style="1" customWidth="1"/>
    <col min="12" max="12" width="33.5583333333333" style="1" customWidth="1"/>
    <col min="13" max="13" width="22.225" style="1" customWidth="1"/>
    <col min="14" max="16384" width="10" style="1"/>
  </cols>
  <sheetData>
    <row r="1" s="1" customFormat="1" ht="20.25" spans="1:1">
      <c r="A1" s="35" t="s">
        <v>0</v>
      </c>
    </row>
    <row r="2" s="1" customFormat="1" ht="31.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8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1" ht="12.95" customHeight="1" spans="1:11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="1" customFormat="1" ht="35.1" customHeight="1" spans="1:12">
      <c r="A5" s="5" t="s">
        <v>2</v>
      </c>
      <c r="B5" s="5" t="s">
        <v>3</v>
      </c>
      <c r="C5" s="5" t="s">
        <v>4</v>
      </c>
      <c r="D5" s="26" t="s">
        <v>5</v>
      </c>
      <c r="E5" s="27"/>
      <c r="F5" s="27"/>
      <c r="G5" s="27"/>
      <c r="H5" s="27"/>
      <c r="I5" s="25"/>
      <c r="J5" s="5" t="s">
        <v>6</v>
      </c>
      <c r="K5" s="5" t="s">
        <v>7</v>
      </c>
      <c r="L5" s="39" t="s">
        <v>8</v>
      </c>
    </row>
    <row r="6" s="1" customFormat="1" ht="92.1" customHeight="1" spans="1:12">
      <c r="A6" s="5"/>
      <c r="B6" s="5"/>
      <c r="C6" s="5"/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5"/>
      <c r="K6" s="5"/>
      <c r="L6" s="39"/>
    </row>
    <row r="7" s="1" customFormat="1" ht="40" customHeight="1" spans="1:12">
      <c r="A7" s="10" t="s">
        <v>15</v>
      </c>
      <c r="B7" s="10" t="s">
        <v>16</v>
      </c>
      <c r="C7" s="10" t="s">
        <v>17</v>
      </c>
      <c r="D7" s="10">
        <f>12/12*4</f>
        <v>4</v>
      </c>
      <c r="E7" s="10">
        <f>3.645</f>
        <v>3.645</v>
      </c>
      <c r="F7" s="10">
        <v>0</v>
      </c>
      <c r="G7" s="9">
        <v>0</v>
      </c>
      <c r="H7" s="10">
        <v>0</v>
      </c>
      <c r="I7" s="10">
        <f t="shared" ref="I7:I10" si="0">D7+E7+F7+G7+H7</f>
        <v>7.645</v>
      </c>
      <c r="J7" s="40" t="s">
        <v>18</v>
      </c>
      <c r="K7" s="41">
        <v>0</v>
      </c>
      <c r="L7" s="10" t="s">
        <v>19</v>
      </c>
    </row>
    <row r="8" s="1" customFormat="1" ht="40" customHeight="1" spans="1:12">
      <c r="A8" s="10" t="s">
        <v>20</v>
      </c>
      <c r="B8" s="10" t="s">
        <v>21</v>
      </c>
      <c r="C8" s="10" t="s">
        <v>22</v>
      </c>
      <c r="D8" s="10">
        <f>10.8/12*2</f>
        <v>1.8</v>
      </c>
      <c r="E8" s="10">
        <f>1.6403</f>
        <v>1.6403</v>
      </c>
      <c r="F8" s="10">
        <v>0</v>
      </c>
      <c r="G8" s="18">
        <f>附件3罗山县国有企业负责人员2022年度福利性待遇收入情况表!E10+附件3罗山县国有企业负责人员2022年度福利性待遇收入情况表!J10+附件3罗山县国有企业负责人员2022年度福利性待遇收入情况表!M10+附件3罗山县国有企业负责人员2022年度福利性待遇收入情况表!P10</f>
        <v>0.327906</v>
      </c>
      <c r="H8" s="10">
        <v>0</v>
      </c>
      <c r="I8" s="10">
        <f t="shared" si="0"/>
        <v>3.768206</v>
      </c>
      <c r="J8" s="40" t="s">
        <v>18</v>
      </c>
      <c r="K8" s="41">
        <v>0</v>
      </c>
      <c r="L8" s="10" t="s">
        <v>23</v>
      </c>
    </row>
    <row r="9" s="1" customFormat="1" ht="40" customHeight="1" spans="1:12">
      <c r="A9" s="10" t="s">
        <v>24</v>
      </c>
      <c r="B9" s="10" t="s">
        <v>25</v>
      </c>
      <c r="C9" s="10" t="s">
        <v>22</v>
      </c>
      <c r="D9" s="10">
        <f>10.2/12*2</f>
        <v>1.7</v>
      </c>
      <c r="E9" s="10">
        <f>1.5491</f>
        <v>1.5491</v>
      </c>
      <c r="F9" s="10">
        <v>0</v>
      </c>
      <c r="G9" s="18">
        <f>附件3罗山县国有企业负责人员2022年度福利性待遇收入情况表!E11+附件3罗山县国有企业负责人员2022年度福利性待遇收入情况表!J11+附件3罗山县国有企业负责人员2022年度福利性待遇收入情况表!M11+附件3罗山县国有企业负责人员2022年度福利性待遇收入情况表!P11</f>
        <v>0.341238</v>
      </c>
      <c r="H9" s="10">
        <v>0</v>
      </c>
      <c r="I9" s="10">
        <f t="shared" si="0"/>
        <v>3.590338</v>
      </c>
      <c r="J9" s="40" t="s">
        <v>18</v>
      </c>
      <c r="K9" s="41">
        <v>0</v>
      </c>
      <c r="L9" s="10" t="s">
        <v>26</v>
      </c>
    </row>
    <row r="10" s="1" customFormat="1" ht="40" customHeight="1" spans="1:12">
      <c r="A10" s="10" t="s">
        <v>27</v>
      </c>
      <c r="B10" s="10" t="s">
        <v>25</v>
      </c>
      <c r="C10" s="10" t="s">
        <v>22</v>
      </c>
      <c r="D10" s="10">
        <f>10.2/12*2</f>
        <v>1.7</v>
      </c>
      <c r="E10" s="10">
        <f>1.5491</f>
        <v>1.5491</v>
      </c>
      <c r="F10" s="10">
        <v>0</v>
      </c>
      <c r="G10" s="18">
        <f>附件3罗山县国有企业负责人员2022年度福利性待遇收入情况表!E12+附件3罗山县国有企业负责人员2022年度福利性待遇收入情况表!J12+附件3罗山县国有企业负责人员2022年度福利性待遇收入情况表!M12+附件3罗山县国有企业负责人员2022年度福利性待遇收入情况表!P12</f>
        <v>0.338874</v>
      </c>
      <c r="H10" s="10">
        <v>0</v>
      </c>
      <c r="I10" s="10">
        <f t="shared" si="0"/>
        <v>3.587974</v>
      </c>
      <c r="J10" s="40" t="s">
        <v>18</v>
      </c>
      <c r="K10" s="5">
        <v>0</v>
      </c>
      <c r="L10" s="10" t="s">
        <v>26</v>
      </c>
    </row>
    <row r="11" s="1" customFormat="1" ht="26.25" customHeight="1" spans="1:13">
      <c r="A11" s="28" t="s">
        <v>28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42"/>
    </row>
    <row r="12" s="1" customFormat="1" ht="42" customHeight="1"/>
    <row r="13" s="1" customFormat="1" ht="33.95" customHeight="1"/>
    <row r="15" s="1" customFormat="1" spans="1:1">
      <c r="A15" s="38" t="s">
        <v>29</v>
      </c>
    </row>
  </sheetData>
  <mergeCells count="11">
    <mergeCell ref="A2:L2"/>
    <mergeCell ref="A3:L3"/>
    <mergeCell ref="A4:K4"/>
    <mergeCell ref="D5:I5"/>
    <mergeCell ref="A11:L11"/>
    <mergeCell ref="A5:A6"/>
    <mergeCell ref="B5:B6"/>
    <mergeCell ref="C5:C6"/>
    <mergeCell ref="J5:J6"/>
    <mergeCell ref="K5:K6"/>
    <mergeCell ref="L5:L6"/>
  </mergeCells>
  <pageMargins left="0.75" right="0.75" top="1" bottom="1" header="0.5" footer="0.5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workbookViewId="0">
      <selection activeCell="F12" sqref="F12"/>
    </sheetView>
  </sheetViews>
  <sheetFormatPr defaultColWidth="10" defaultRowHeight="14.25"/>
  <cols>
    <col min="1" max="1" width="12.175" style="1" customWidth="1"/>
    <col min="2" max="2" width="13.2833333333333" style="1" customWidth="1"/>
    <col min="3" max="3" width="13.6583333333333" style="1" customWidth="1"/>
    <col min="4" max="5" width="11.8083333333333" style="1" customWidth="1"/>
    <col min="6" max="6" width="9.85833333333333" style="1" customWidth="1"/>
    <col min="7" max="7" width="12.775" style="1" customWidth="1"/>
    <col min="8" max="8" width="14.3083333333333" style="1" customWidth="1"/>
    <col min="9" max="9" width="10" style="1"/>
    <col min="10" max="10" width="14.1666666666667" style="1" customWidth="1"/>
    <col min="11" max="11" width="11.9416666666667" style="1" customWidth="1"/>
    <col min="12" max="12" width="12.4333333333333" style="1" customWidth="1"/>
    <col min="13" max="13" width="14" style="1" customWidth="1"/>
    <col min="14" max="14" width="30.8916666666667" style="1" customWidth="1"/>
    <col min="15" max="15" width="13.1916666666667" style="1" customWidth="1"/>
    <col min="16" max="16" width="10" style="1"/>
    <col min="17" max="17" width="15.275" style="1"/>
    <col min="18" max="16384" width="10" style="1"/>
  </cols>
  <sheetData>
    <row r="1" s="1" customFormat="1" ht="20.25" spans="1:1">
      <c r="A1" s="22" t="s">
        <v>30</v>
      </c>
    </row>
    <row r="2" s="1" customFormat="1" ht="32.1" customHeight="1" spans="1:14">
      <c r="A2" s="3" t="s">
        <v>31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="1" customFormat="1" ht="18.75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="1" customFormat="1" ht="15.75" customHeight="1" spans="1:14">
      <c r="A4" s="5" t="s">
        <v>32</v>
      </c>
      <c r="B4" s="25" t="s">
        <v>33</v>
      </c>
      <c r="C4" s="5" t="s">
        <v>34</v>
      </c>
      <c r="D4" s="5" t="s">
        <v>35</v>
      </c>
      <c r="E4" s="5" t="s">
        <v>36</v>
      </c>
      <c r="F4" s="5"/>
      <c r="G4" s="5"/>
      <c r="H4" s="5"/>
      <c r="I4" s="5"/>
      <c r="J4" s="5"/>
      <c r="K4" s="5"/>
      <c r="L4" s="5" t="s">
        <v>37</v>
      </c>
      <c r="M4" s="5"/>
      <c r="N4" s="5" t="s">
        <v>8</v>
      </c>
    </row>
    <row r="5" s="1" customFormat="1" ht="30" customHeight="1" spans="1:14">
      <c r="A5" s="5"/>
      <c r="B5" s="25"/>
      <c r="C5" s="5"/>
      <c r="D5" s="5"/>
      <c r="E5" s="5" t="s">
        <v>38</v>
      </c>
      <c r="F5" s="5"/>
      <c r="G5" s="26" t="s">
        <v>39</v>
      </c>
      <c r="H5" s="27"/>
      <c r="I5" s="25"/>
      <c r="J5" s="5" t="s">
        <v>40</v>
      </c>
      <c r="K5" s="5" t="s">
        <v>41</v>
      </c>
      <c r="L5" s="5"/>
      <c r="M5" s="5"/>
      <c r="N5" s="5"/>
    </row>
    <row r="6" s="1" customFormat="1" ht="30" customHeight="1" spans="1:14">
      <c r="A6" s="5"/>
      <c r="B6" s="25"/>
      <c r="C6" s="5"/>
      <c r="D6" s="5"/>
      <c r="E6" s="5" t="s">
        <v>42</v>
      </c>
      <c r="F6" s="6" t="s">
        <v>43</v>
      </c>
      <c r="G6" s="6" t="s">
        <v>44</v>
      </c>
      <c r="H6" s="6" t="s">
        <v>43</v>
      </c>
      <c r="I6" s="5" t="s">
        <v>45</v>
      </c>
      <c r="J6" s="5" t="s">
        <v>42</v>
      </c>
      <c r="K6" s="5"/>
      <c r="L6" s="5" t="s">
        <v>42</v>
      </c>
      <c r="M6" s="5" t="s">
        <v>46</v>
      </c>
      <c r="N6" s="5"/>
    </row>
    <row r="7" s="1" customFormat="1" ht="15.75" customHeight="1" spans="1:14">
      <c r="A7" s="5"/>
      <c r="B7" s="25"/>
      <c r="C7" s="5"/>
      <c r="D7" s="5"/>
      <c r="E7" s="5"/>
      <c r="F7" s="7"/>
      <c r="G7" s="7"/>
      <c r="H7" s="7"/>
      <c r="I7" s="5"/>
      <c r="J7" s="5"/>
      <c r="K7" s="5"/>
      <c r="L7" s="5"/>
      <c r="M7" s="5"/>
      <c r="N7" s="5"/>
    </row>
    <row r="8" s="1" customFormat="1" spans="1:14">
      <c r="A8" s="5"/>
      <c r="B8" s="25"/>
      <c r="C8" s="5"/>
      <c r="D8" s="5"/>
      <c r="E8" s="5"/>
      <c r="F8" s="8"/>
      <c r="G8" s="8"/>
      <c r="H8" s="8"/>
      <c r="I8" s="5"/>
      <c r="J8" s="5"/>
      <c r="K8" s="5"/>
      <c r="L8" s="5"/>
      <c r="M8" s="5"/>
      <c r="N8" s="5"/>
    </row>
    <row r="9" s="1" customFormat="1" ht="21" customHeight="1" spans="1:15">
      <c r="A9" s="5">
        <v>1</v>
      </c>
      <c r="B9" s="2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32"/>
    </row>
    <row r="10" s="1" customFormat="1" ht="40" customHeight="1" spans="1:17">
      <c r="A10" s="6" t="s">
        <v>47</v>
      </c>
      <c r="B10" s="5" t="s">
        <v>15</v>
      </c>
      <c r="C10" s="5" t="s">
        <v>16</v>
      </c>
      <c r="D10" s="5" t="s">
        <v>48</v>
      </c>
      <c r="E10" s="10">
        <f>12/12*4</f>
        <v>4</v>
      </c>
      <c r="F10" s="10">
        <f>12/12*4</f>
        <v>4</v>
      </c>
      <c r="G10" s="10">
        <f>H10*I10</f>
        <v>3.645</v>
      </c>
      <c r="H10" s="10">
        <f>15/12*4</f>
        <v>5</v>
      </c>
      <c r="I10" s="10">
        <v>0.729</v>
      </c>
      <c r="J10" s="10">
        <v>0</v>
      </c>
      <c r="K10" s="10">
        <v>0</v>
      </c>
      <c r="L10" s="10">
        <f t="shared" ref="L10:L13" si="0">E10+G10</f>
        <v>7.645</v>
      </c>
      <c r="M10" s="20">
        <v>0</v>
      </c>
      <c r="N10" s="5" t="s">
        <v>19</v>
      </c>
      <c r="Q10" s="34"/>
    </row>
    <row r="11" s="1" customFormat="1" ht="40" customHeight="1" spans="1:17">
      <c r="A11" s="7"/>
      <c r="B11" s="5" t="s">
        <v>20</v>
      </c>
      <c r="C11" s="5" t="s">
        <v>21</v>
      </c>
      <c r="D11" s="5" t="s">
        <v>48</v>
      </c>
      <c r="E11" s="10">
        <f>10.8/12*2</f>
        <v>1.8</v>
      </c>
      <c r="F11" s="10">
        <f>10.8/12*2</f>
        <v>1.8</v>
      </c>
      <c r="G11" s="10">
        <f>H11*I11</f>
        <v>1.64025</v>
      </c>
      <c r="H11" s="10">
        <f>13.5/12*2</f>
        <v>2.25</v>
      </c>
      <c r="I11" s="10">
        <v>0.729</v>
      </c>
      <c r="J11" s="10">
        <v>0</v>
      </c>
      <c r="K11" s="10">
        <v>0</v>
      </c>
      <c r="L11" s="10">
        <f t="shared" si="0"/>
        <v>3.44025</v>
      </c>
      <c r="M11" s="20">
        <v>0</v>
      </c>
      <c r="N11" s="5" t="s">
        <v>23</v>
      </c>
      <c r="Q11" s="34"/>
    </row>
    <row r="12" s="1" customFormat="1" ht="40" customHeight="1" spans="1:17">
      <c r="A12" s="7"/>
      <c r="B12" s="5" t="s">
        <v>24</v>
      </c>
      <c r="C12" s="5" t="s">
        <v>25</v>
      </c>
      <c r="D12" s="5" t="s">
        <v>48</v>
      </c>
      <c r="E12" s="10">
        <f>10.2/12*2</f>
        <v>1.7</v>
      </c>
      <c r="F12" s="10">
        <f>10.2/12*2</f>
        <v>1.7</v>
      </c>
      <c r="G12" s="10">
        <f>H12*I12</f>
        <v>1.549125</v>
      </c>
      <c r="H12" s="10">
        <f>12.75/12*2</f>
        <v>2.125</v>
      </c>
      <c r="I12" s="10">
        <v>0.729</v>
      </c>
      <c r="J12" s="10">
        <v>0</v>
      </c>
      <c r="K12" s="10">
        <v>0</v>
      </c>
      <c r="L12" s="10">
        <f t="shared" si="0"/>
        <v>3.249125</v>
      </c>
      <c r="M12" s="20">
        <v>0</v>
      </c>
      <c r="N12" s="5" t="s">
        <v>26</v>
      </c>
      <c r="Q12" s="34"/>
    </row>
    <row r="13" s="1" customFormat="1" ht="40" customHeight="1" spans="1:17">
      <c r="A13" s="8"/>
      <c r="B13" s="5" t="s">
        <v>27</v>
      </c>
      <c r="C13" s="5" t="s">
        <v>25</v>
      </c>
      <c r="D13" s="5" t="s">
        <v>48</v>
      </c>
      <c r="E13" s="10">
        <f>10.2/12*2</f>
        <v>1.7</v>
      </c>
      <c r="F13" s="10">
        <f>10.2/12*2</f>
        <v>1.7</v>
      </c>
      <c r="G13" s="10">
        <f>H13*I13</f>
        <v>1.549125</v>
      </c>
      <c r="H13" s="10">
        <f>12.75/12*2</f>
        <v>2.125</v>
      </c>
      <c r="I13" s="10">
        <v>0.729</v>
      </c>
      <c r="J13" s="10">
        <v>0</v>
      </c>
      <c r="K13" s="10">
        <v>0</v>
      </c>
      <c r="L13" s="10">
        <f t="shared" si="0"/>
        <v>3.249125</v>
      </c>
      <c r="M13" s="20">
        <v>0</v>
      </c>
      <c r="N13" s="5" t="s">
        <v>26</v>
      </c>
      <c r="Q13" s="34"/>
    </row>
    <row r="14" s="1" customFormat="1" ht="26.25" customHeight="1" spans="1:14">
      <c r="A14" s="28" t="s">
        <v>49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="1" customFormat="1" spans="1:14">
      <c r="A15" s="29"/>
      <c r="B15" s="29"/>
      <c r="C15" s="29"/>
      <c r="D15" s="29"/>
      <c r="E15" s="30"/>
      <c r="F15" s="29"/>
      <c r="G15" s="29"/>
      <c r="H15" s="29"/>
      <c r="I15" s="29"/>
      <c r="J15" s="30"/>
      <c r="K15" s="30"/>
      <c r="L15" s="30"/>
      <c r="M15" s="33"/>
      <c r="N15" s="29"/>
    </row>
    <row r="16" s="1" customFormat="1" spans="1:14">
      <c r="A16" s="31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="1" customFormat="1" ht="12" customHeight="1" spans="1:1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="1" customFormat="1" hidden="1" spans="1:14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="1" customFormat="1" hidden="1" spans="1:14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="1" customFormat="1" hidden="1" spans="1:14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hidden="1"/>
    <row r="22" hidden="1"/>
    <row r="23" hidden="1"/>
    <row r="24" hidden="1"/>
    <row r="25" hidden="1"/>
  </sheetData>
  <mergeCells count="26">
    <mergeCell ref="A2:N2"/>
    <mergeCell ref="A3:N3"/>
    <mergeCell ref="E4:K4"/>
    <mergeCell ref="E5:F5"/>
    <mergeCell ref="G5:I5"/>
    <mergeCell ref="A14:N14"/>
    <mergeCell ref="A17:N17"/>
    <mergeCell ref="A18:N18"/>
    <mergeCell ref="A19:N19"/>
    <mergeCell ref="A20:N20"/>
    <mergeCell ref="A4:A8"/>
    <mergeCell ref="A10:A13"/>
    <mergeCell ref="B4:B8"/>
    <mergeCell ref="C4:C8"/>
    <mergeCell ref="D4:D8"/>
    <mergeCell ref="E6:E8"/>
    <mergeCell ref="F6:F8"/>
    <mergeCell ref="G6:G8"/>
    <mergeCell ref="H6:H8"/>
    <mergeCell ref="I6:I8"/>
    <mergeCell ref="J6:J8"/>
    <mergeCell ref="K5:K8"/>
    <mergeCell ref="L6:L8"/>
    <mergeCell ref="M6:M8"/>
    <mergeCell ref="N4:N8"/>
    <mergeCell ref="L4:M5"/>
  </mergeCells>
  <pageMargins left="0.75" right="0.75" top="1" bottom="1" header="0.5" footer="0.5"/>
  <pageSetup paperSize="9" scale="6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L13" sqref="L13"/>
    </sheetView>
  </sheetViews>
  <sheetFormatPr defaultColWidth="10" defaultRowHeight="14.25"/>
  <cols>
    <col min="1" max="4" width="11.8083333333333" style="1" customWidth="1"/>
    <col min="5" max="5" width="13.5583333333333" style="1" customWidth="1"/>
    <col min="6" max="9" width="10.0083333333333" style="1" customWidth="1"/>
    <col min="10" max="10" width="13.1083333333333" style="1"/>
    <col min="11" max="11" width="14.3333333333333" style="1"/>
    <col min="12" max="12" width="10.0083333333333" style="1" customWidth="1"/>
    <col min="13" max="14" width="11.525" style="1" customWidth="1"/>
    <col min="15" max="15" width="8.60833333333333" style="1" customWidth="1"/>
    <col min="16" max="16" width="11.525" style="1" customWidth="1"/>
    <col min="17" max="17" width="12.6416666666667" style="1" customWidth="1"/>
    <col min="18" max="18" width="10.0083333333333" style="1" customWidth="1"/>
    <col min="19" max="16384" width="10" style="1"/>
  </cols>
  <sheetData>
    <row r="1" s="1" customFormat="1" ht="20.25" customHeight="1" spans="1:2">
      <c r="A1" s="2" t="s">
        <v>50</v>
      </c>
      <c r="B1" s="2"/>
    </row>
    <row r="2" s="1" customFormat="1" ht="22.5" customHeight="1" spans="1:19">
      <c r="A2" s="3" t="s">
        <v>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.7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1" customFormat="1" ht="18.75" spans="1:19">
      <c r="A4" s="4" t="s">
        <v>52</v>
      </c>
      <c r="B4" s="4"/>
      <c r="C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53</v>
      </c>
      <c r="S4" s="4"/>
    </row>
    <row r="5" s="1" customFormat="1" ht="24.95" customHeight="1" spans="1:19">
      <c r="A5" s="5" t="s">
        <v>32</v>
      </c>
      <c r="B5" s="5" t="s">
        <v>33</v>
      </c>
      <c r="C5" s="6" t="s">
        <v>34</v>
      </c>
      <c r="D5" s="6" t="s">
        <v>54</v>
      </c>
      <c r="E5" s="5" t="s">
        <v>55</v>
      </c>
      <c r="F5" s="5"/>
      <c r="G5" s="5"/>
      <c r="H5" s="5" t="s">
        <v>56</v>
      </c>
      <c r="I5" s="5"/>
      <c r="J5" s="5" t="s">
        <v>57</v>
      </c>
      <c r="K5" s="5"/>
      <c r="L5" s="5"/>
      <c r="M5" s="5" t="s">
        <v>58</v>
      </c>
      <c r="N5" s="5"/>
      <c r="O5" s="5"/>
      <c r="P5" s="5" t="s">
        <v>59</v>
      </c>
      <c r="Q5" s="5"/>
      <c r="R5" s="5"/>
      <c r="S5" s="5" t="s">
        <v>60</v>
      </c>
    </row>
    <row r="6" s="1" customFormat="1" ht="30" customHeight="1" spans="1:19">
      <c r="A6" s="5"/>
      <c r="B6" s="5"/>
      <c r="C6" s="7"/>
      <c r="D6" s="7"/>
      <c r="E6" s="5" t="s">
        <v>61</v>
      </c>
      <c r="F6" s="5" t="s">
        <v>62</v>
      </c>
      <c r="G6" s="5" t="s">
        <v>63</v>
      </c>
      <c r="H6" s="5" t="s">
        <v>62</v>
      </c>
      <c r="I6" s="5" t="s">
        <v>63</v>
      </c>
      <c r="J6" s="5" t="s">
        <v>61</v>
      </c>
      <c r="K6" s="5" t="s">
        <v>62</v>
      </c>
      <c r="L6" s="5" t="s">
        <v>63</v>
      </c>
      <c r="M6" s="5" t="s">
        <v>61</v>
      </c>
      <c r="N6" s="5" t="s">
        <v>62</v>
      </c>
      <c r="O6" s="5" t="s">
        <v>63</v>
      </c>
      <c r="P6" s="5" t="s">
        <v>61</v>
      </c>
      <c r="Q6" s="5" t="s">
        <v>62</v>
      </c>
      <c r="R6" s="5" t="s">
        <v>63</v>
      </c>
      <c r="S6" s="5"/>
    </row>
    <row r="7" s="1" customFormat="1" ht="15" customHeight="1" spans="1:19">
      <c r="A7" s="5"/>
      <c r="B7" s="5"/>
      <c r="C7" s="8"/>
      <c r="D7" s="8"/>
      <c r="E7" s="5"/>
      <c r="F7" s="5"/>
      <c r="G7" s="5" t="s">
        <v>64</v>
      </c>
      <c r="H7" s="5"/>
      <c r="I7" s="5" t="s">
        <v>64</v>
      </c>
      <c r="J7" s="5"/>
      <c r="K7" s="5"/>
      <c r="L7" s="5" t="s">
        <v>64</v>
      </c>
      <c r="M7" s="5"/>
      <c r="N7" s="5"/>
      <c r="O7" s="5" t="s">
        <v>64</v>
      </c>
      <c r="P7" s="5"/>
      <c r="Q7" s="5"/>
      <c r="R7" s="5" t="s">
        <v>64</v>
      </c>
      <c r="S7" s="5"/>
    </row>
    <row r="8" s="1" customFormat="1" ht="23.1" customHeight="1" spans="1:19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</row>
    <row r="9" s="1" customFormat="1" ht="34" customHeight="1" spans="1:19">
      <c r="A9" s="6" t="s">
        <v>47</v>
      </c>
      <c r="B9" s="5" t="s">
        <v>15</v>
      </c>
      <c r="C9" s="5" t="s">
        <v>16</v>
      </c>
      <c r="D9" s="5" t="s">
        <v>48</v>
      </c>
      <c r="E9" s="9">
        <v>0</v>
      </c>
      <c r="F9" s="10">
        <v>0</v>
      </c>
      <c r="G9" s="11">
        <v>0</v>
      </c>
      <c r="H9" s="5">
        <v>0</v>
      </c>
      <c r="I9" s="5">
        <v>0</v>
      </c>
      <c r="J9" s="10">
        <v>0</v>
      </c>
      <c r="K9" s="10">
        <v>0</v>
      </c>
      <c r="L9" s="17">
        <v>0.12</v>
      </c>
      <c r="M9" s="9">
        <v>0</v>
      </c>
      <c r="N9" s="10">
        <v>0</v>
      </c>
      <c r="O9" s="17">
        <v>0.16</v>
      </c>
      <c r="P9" s="9">
        <v>0</v>
      </c>
      <c r="Q9" s="10">
        <v>0</v>
      </c>
      <c r="R9" s="20">
        <v>0.063</v>
      </c>
      <c r="S9" s="5">
        <v>0</v>
      </c>
    </row>
    <row r="10" s="1" customFormat="1" ht="30" customHeight="1" spans="1:19">
      <c r="A10" s="7"/>
      <c r="B10" s="5" t="s">
        <v>20</v>
      </c>
      <c r="C10" s="5" t="s">
        <v>21</v>
      </c>
      <c r="D10" s="5" t="s">
        <v>48</v>
      </c>
      <c r="E10" s="9">
        <v>0</v>
      </c>
      <c r="F10" s="10">
        <v>0</v>
      </c>
      <c r="G10" s="11">
        <v>0</v>
      </c>
      <c r="H10" s="5">
        <v>0</v>
      </c>
      <c r="I10" s="5">
        <v>0</v>
      </c>
      <c r="J10" s="10">
        <v>0.1102</v>
      </c>
      <c r="K10" s="10">
        <f t="shared" ref="K9:K12" si="0">J10/L10</f>
        <v>0.918333333333333</v>
      </c>
      <c r="L10" s="17">
        <v>0.12</v>
      </c>
      <c r="M10" s="18">
        <f>1598.72/10000</f>
        <v>0.159872</v>
      </c>
      <c r="N10" s="10">
        <f>M10/O10</f>
        <v>0.9992</v>
      </c>
      <c r="O10" s="17">
        <v>0.16</v>
      </c>
      <c r="P10" s="9">
        <f>578.34/10000</f>
        <v>0.057834</v>
      </c>
      <c r="Q10" s="10">
        <f t="shared" ref="Q10:Q12" si="1">P10/R10</f>
        <v>0.918</v>
      </c>
      <c r="R10" s="20">
        <v>0.063</v>
      </c>
      <c r="S10" s="5">
        <v>0</v>
      </c>
    </row>
    <row r="11" s="1" customFormat="1" ht="30" customHeight="1" spans="1:19">
      <c r="A11" s="7"/>
      <c r="B11" s="5" t="s">
        <v>24</v>
      </c>
      <c r="C11" s="5" t="s">
        <v>25</v>
      </c>
      <c r="D11" s="5" t="s">
        <v>48</v>
      </c>
      <c r="E11" s="9">
        <v>0</v>
      </c>
      <c r="F11" s="10">
        <v>0</v>
      </c>
      <c r="G11" s="11">
        <v>0</v>
      </c>
      <c r="H11" s="5">
        <v>0</v>
      </c>
      <c r="I11" s="5">
        <v>0</v>
      </c>
      <c r="J11" s="10">
        <f>(663*2)/10000</f>
        <v>0.1326</v>
      </c>
      <c r="K11" s="10">
        <f t="shared" si="0"/>
        <v>1.105</v>
      </c>
      <c r="L11" s="17">
        <v>0.12</v>
      </c>
      <c r="M11" s="18">
        <f>(748.48*2)/10000</f>
        <v>0.149696</v>
      </c>
      <c r="N11" s="10">
        <f>M11/O11</f>
        <v>0.9356</v>
      </c>
      <c r="O11" s="17">
        <v>0.16</v>
      </c>
      <c r="P11" s="18">
        <f>(294.71*2)/10000</f>
        <v>0.058942</v>
      </c>
      <c r="Q11" s="10">
        <f t="shared" si="1"/>
        <v>0.935587301587302</v>
      </c>
      <c r="R11" s="20">
        <v>0.063</v>
      </c>
      <c r="S11" s="5">
        <v>0</v>
      </c>
    </row>
    <row r="12" s="1" customFormat="1" ht="30" customHeight="1" spans="1:19">
      <c r="A12" s="8"/>
      <c r="B12" s="5" t="s">
        <v>27</v>
      </c>
      <c r="C12" s="5" t="s">
        <v>25</v>
      </c>
      <c r="D12" s="5" t="s">
        <v>48</v>
      </c>
      <c r="E12" s="9">
        <v>0</v>
      </c>
      <c r="F12" s="10">
        <v>0</v>
      </c>
      <c r="G12" s="12">
        <v>0</v>
      </c>
      <c r="H12" s="5">
        <v>0</v>
      </c>
      <c r="I12" s="5">
        <v>0</v>
      </c>
      <c r="J12" s="18">
        <f>0.0619*2</f>
        <v>0.1238</v>
      </c>
      <c r="K12" s="10">
        <f t="shared" si="0"/>
        <v>1.03166666666667</v>
      </c>
      <c r="L12" s="17">
        <v>0.12</v>
      </c>
      <c r="M12" s="18">
        <f>(784.48+748.48)/10000</f>
        <v>0.153296</v>
      </c>
      <c r="N12" s="10">
        <f>M12/O12</f>
        <v>0.9581</v>
      </c>
      <c r="O12" s="17">
        <v>0.16</v>
      </c>
      <c r="P12" s="18">
        <f>(308.89*2)/10000</f>
        <v>0.061778</v>
      </c>
      <c r="Q12" s="10">
        <f t="shared" si="1"/>
        <v>0.980603174603175</v>
      </c>
      <c r="R12" s="21">
        <v>0.063</v>
      </c>
      <c r="S12" s="5">
        <v>0</v>
      </c>
    </row>
    <row r="13" s="1" customFormat="1" ht="30" customHeight="1" spans="1:19">
      <c r="A13" s="13"/>
      <c r="B13" s="5"/>
      <c r="C13" s="5"/>
      <c r="D13" s="5"/>
      <c r="E13" s="14"/>
      <c r="F13" s="14"/>
      <c r="G13" s="12"/>
      <c r="H13" s="5"/>
      <c r="I13" s="5"/>
      <c r="J13" s="18"/>
      <c r="K13" s="18"/>
      <c r="L13" s="18"/>
      <c r="M13" s="18"/>
      <c r="N13" s="18"/>
      <c r="O13" s="18"/>
      <c r="P13" s="18"/>
      <c r="Q13" s="18"/>
      <c r="R13" s="12"/>
      <c r="S13" s="5"/>
    </row>
    <row r="14" s="1" customFormat="1" ht="30" customHeight="1" spans="1:19">
      <c r="A14" s="13"/>
      <c r="B14" s="5"/>
      <c r="C14" s="5"/>
      <c r="D14" s="5"/>
      <c r="E14" s="14"/>
      <c r="F14" s="14"/>
      <c r="G14" s="12"/>
      <c r="H14" s="5"/>
      <c r="I14" s="5"/>
      <c r="J14" s="10"/>
      <c r="K14" s="5"/>
      <c r="L14" s="17"/>
      <c r="M14" s="10"/>
      <c r="N14" s="10"/>
      <c r="O14" s="17"/>
      <c r="P14" s="10"/>
      <c r="Q14" s="15"/>
      <c r="R14" s="12"/>
      <c r="S14" s="5"/>
    </row>
    <row r="15" s="1" customFormat="1" ht="30" customHeight="1" spans="1:19">
      <c r="A15" s="13"/>
      <c r="B15" s="5"/>
      <c r="C15" s="5"/>
      <c r="D15" s="5"/>
      <c r="E15" s="14"/>
      <c r="F15" s="14"/>
      <c r="G15" s="12"/>
      <c r="H15" s="5"/>
      <c r="I15" s="5"/>
      <c r="J15" s="10"/>
      <c r="K15" s="5"/>
      <c r="L15" s="17"/>
      <c r="M15" s="10"/>
      <c r="N15" s="10"/>
      <c r="O15" s="17"/>
      <c r="P15" s="10"/>
      <c r="Q15" s="15"/>
      <c r="R15" s="12"/>
      <c r="S15" s="5"/>
    </row>
    <row r="16" s="1" customFormat="1" ht="30" customHeight="1" spans="1:19">
      <c r="A16" s="13"/>
      <c r="B16" s="5"/>
      <c r="C16" s="5"/>
      <c r="D16" s="5"/>
      <c r="E16" s="14"/>
      <c r="F16" s="14"/>
      <c r="G16" s="12"/>
      <c r="H16" s="5"/>
      <c r="I16" s="5"/>
      <c r="J16" s="10"/>
      <c r="K16" s="5"/>
      <c r="L16" s="17"/>
      <c r="M16" s="10"/>
      <c r="N16" s="10"/>
      <c r="O16" s="17"/>
      <c r="P16" s="10"/>
      <c r="Q16" s="15"/>
      <c r="R16" s="12"/>
      <c r="S16" s="5"/>
    </row>
    <row r="17" s="1" customFormat="1" ht="30" customHeight="1" spans="1:19">
      <c r="A17" s="13"/>
      <c r="B17" s="5"/>
      <c r="C17" s="5"/>
      <c r="D17" s="5"/>
      <c r="E17" s="14"/>
      <c r="F17" s="15"/>
      <c r="G17" s="12"/>
      <c r="H17" s="5"/>
      <c r="I17" s="5"/>
      <c r="J17" s="10"/>
      <c r="K17" s="5"/>
      <c r="L17" s="17"/>
      <c r="M17" s="10"/>
      <c r="N17" s="10"/>
      <c r="O17" s="17"/>
      <c r="P17" s="10"/>
      <c r="Q17" s="15"/>
      <c r="R17" s="12"/>
      <c r="S17" s="5"/>
    </row>
    <row r="18" s="1" customFormat="1" ht="26.25" customHeight="1" spans="1:19">
      <c r="A18" s="16" t="s">
        <v>65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="1" customFormat="1" spans="1: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="1" customFormat="1" spans="1:19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</sheetData>
  <mergeCells count="26">
    <mergeCell ref="A1:B1"/>
    <mergeCell ref="R4:S4"/>
    <mergeCell ref="E5:G5"/>
    <mergeCell ref="H5:I5"/>
    <mergeCell ref="J5:L5"/>
    <mergeCell ref="M5:O5"/>
    <mergeCell ref="P5:R5"/>
    <mergeCell ref="A18:S18"/>
    <mergeCell ref="A19:S19"/>
    <mergeCell ref="A20:S20"/>
    <mergeCell ref="A5:A7"/>
    <mergeCell ref="A9:A12"/>
    <mergeCell ref="B5:B7"/>
    <mergeCell ref="C5:C7"/>
    <mergeCell ref="D5:D7"/>
    <mergeCell ref="E6:E7"/>
    <mergeCell ref="F6:F7"/>
    <mergeCell ref="H6:H7"/>
    <mergeCell ref="J6:J7"/>
    <mergeCell ref="K6:K7"/>
    <mergeCell ref="M6:M7"/>
    <mergeCell ref="N6:N7"/>
    <mergeCell ref="P6:P7"/>
    <mergeCell ref="Q6:Q7"/>
    <mergeCell ref="S5:S7"/>
    <mergeCell ref="A2:S3"/>
  </mergeCells>
  <pageMargins left="0.75" right="0.75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附件1罗山县国有企业负责人员2022年度薪酬情况表</vt:lpstr>
      <vt:lpstr>附件2罗山县国有企业负责人员2022年度薪酬分配情况表</vt:lpstr>
      <vt:lpstr>附件3罗山县国有企业负责人员2022年度福利性待遇收入情况表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Y2216</dc:creator>
  <cp:lastModifiedBy>银萍</cp:lastModifiedBy>
  <dcterms:created xsi:type="dcterms:W3CDTF">2024-12-23T07:32:00Z</dcterms:created>
  <dcterms:modified xsi:type="dcterms:W3CDTF">2024-12-25T02:43:03Z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4F65D7D2DCC54C0C933B41B419D075B7_13</vt:lpwstr>
  </property>
  <property fmtid="{D5CDD505-2E9C-101B-9397-08002B2CF9AE}" pid="3" name="KSOProductBuildVer">
    <vt:lpwstr>2052-12.1.0.19302</vt:lpwstr>
  </property>
</Properties>
</file>